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tvakan\Grutyun\Kajq hamajnq\Kisamyak\Kayq\"/>
    </mc:Choice>
  </mc:AlternateContent>
  <xr:revisionPtr revIDLastSave="0" documentId="13_ncr:1_{1D094B64-8E3F-44EE-8659-9C9B4451C80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Ekamutner" sheetId="2" r:id="rId1"/>
  </sheets>
  <definedNames>
    <definedName name="_xlnm.Print_Area" localSheetId="0">Ekamutner!$A$1:$L$102</definedName>
    <definedName name="_xlnm.Print_Titles" localSheetId="0">Ekamutner!$11:$11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8" i="2" l="1"/>
  <c r="G118" i="2"/>
  <c r="E118" i="2"/>
  <c r="D118" i="2"/>
  <c r="J117" i="2"/>
  <c r="G117" i="2"/>
  <c r="D117" i="2"/>
  <c r="J116" i="2"/>
  <c r="J115" i="2" s="1"/>
  <c r="G116" i="2"/>
  <c r="D116" i="2"/>
  <c r="D115" i="2" s="1"/>
  <c r="L115" i="2"/>
  <c r="K115" i="2"/>
  <c r="I115" i="2"/>
  <c r="H115" i="2"/>
  <c r="G115" i="2"/>
  <c r="F115" i="2"/>
  <c r="E115" i="2"/>
  <c r="J114" i="2"/>
  <c r="G114" i="2"/>
  <c r="F114" i="2"/>
  <c r="D114" i="2" s="1"/>
  <c r="D112" i="2" s="1"/>
  <c r="J113" i="2"/>
  <c r="G113" i="2"/>
  <c r="D113" i="2"/>
  <c r="L112" i="2"/>
  <c r="J112" i="2"/>
  <c r="I112" i="2"/>
  <c r="G112" i="2"/>
  <c r="J111" i="2"/>
  <c r="G111" i="2"/>
  <c r="D111" i="2"/>
  <c r="J110" i="2"/>
  <c r="G110" i="2"/>
  <c r="D110" i="2"/>
  <c r="K109" i="2"/>
  <c r="J109" i="2"/>
  <c r="H109" i="2"/>
  <c r="G109" i="2"/>
  <c r="E109" i="2"/>
  <c r="D109" i="2"/>
  <c r="J108" i="2"/>
  <c r="G108" i="2"/>
  <c r="D108" i="2"/>
  <c r="J107" i="2"/>
  <c r="G107" i="2"/>
  <c r="D107" i="2"/>
  <c r="K106" i="2"/>
  <c r="J106" i="2"/>
  <c r="H106" i="2"/>
  <c r="G106" i="2"/>
  <c r="E106" i="2"/>
  <c r="D106" i="2"/>
  <c r="J105" i="2"/>
  <c r="G105" i="2"/>
  <c r="D105" i="2"/>
  <c r="J104" i="2"/>
  <c r="G104" i="2"/>
  <c r="D104" i="2"/>
  <c r="J103" i="2"/>
  <c r="G103" i="2"/>
  <c r="D103" i="2"/>
  <c r="J102" i="2"/>
  <c r="G102" i="2"/>
  <c r="D102" i="2"/>
  <c r="J101" i="2"/>
  <c r="G101" i="2"/>
  <c r="D101" i="2"/>
  <c r="J100" i="2"/>
  <c r="G100" i="2"/>
  <c r="D100" i="2"/>
  <c r="J99" i="2"/>
  <c r="G99" i="2"/>
  <c r="D99" i="2"/>
  <c r="J98" i="2"/>
  <c r="G98" i="2"/>
  <c r="D98" i="2"/>
  <c r="J97" i="2"/>
  <c r="G97" i="2"/>
  <c r="D97" i="2"/>
  <c r="J96" i="2"/>
  <c r="G96" i="2"/>
  <c r="D96" i="2"/>
  <c r="J95" i="2"/>
  <c r="G95" i="2"/>
  <c r="D95" i="2"/>
  <c r="J94" i="2"/>
  <c r="G94" i="2"/>
  <c r="D94" i="2"/>
  <c r="J93" i="2"/>
  <c r="G93" i="2"/>
  <c r="D93" i="2"/>
  <c r="J92" i="2"/>
  <c r="G92" i="2"/>
  <c r="D92" i="2"/>
  <c r="J91" i="2"/>
  <c r="G91" i="2"/>
  <c r="D91" i="2"/>
  <c r="J90" i="2"/>
  <c r="G90" i="2"/>
  <c r="D90" i="2"/>
  <c r="J89" i="2"/>
  <c r="G89" i="2"/>
  <c r="D89" i="2"/>
  <c r="J88" i="2"/>
  <c r="G88" i="2"/>
  <c r="D88" i="2"/>
  <c r="J87" i="2"/>
  <c r="G87" i="2"/>
  <c r="D87" i="2"/>
  <c r="J86" i="2"/>
  <c r="G86" i="2"/>
  <c r="D86" i="2"/>
  <c r="J85" i="2"/>
  <c r="G85" i="2"/>
  <c r="D85" i="2"/>
  <c r="J84" i="2"/>
  <c r="G84" i="2"/>
  <c r="D84" i="2"/>
  <c r="K83" i="2"/>
  <c r="J83" i="2"/>
  <c r="H83" i="2"/>
  <c r="G83" i="2"/>
  <c r="E83" i="2"/>
  <c r="D83" i="2"/>
  <c r="K82" i="2"/>
  <c r="J82" i="2"/>
  <c r="H82" i="2"/>
  <c r="G82" i="2"/>
  <c r="E82" i="2"/>
  <c r="D82" i="2"/>
  <c r="J81" i="2"/>
  <c r="G81" i="2"/>
  <c r="D81" i="2"/>
  <c r="J80" i="2"/>
  <c r="J78" i="2" s="1"/>
  <c r="G80" i="2"/>
  <c r="D80" i="2"/>
  <c r="D78" i="2" s="1"/>
  <c r="J79" i="2"/>
  <c r="G79" i="2"/>
  <c r="G78" i="2" s="1"/>
  <c r="D79" i="2"/>
  <c r="K78" i="2"/>
  <c r="H78" i="2"/>
  <c r="E78" i="2"/>
  <c r="J77" i="2"/>
  <c r="G77" i="2"/>
  <c r="D77" i="2"/>
  <c r="J76" i="2"/>
  <c r="G76" i="2"/>
  <c r="D76" i="2"/>
  <c r="J75" i="2"/>
  <c r="J73" i="2" s="1"/>
  <c r="J68" i="2" s="1"/>
  <c r="G75" i="2"/>
  <c r="D75" i="2"/>
  <c r="D73" i="2" s="1"/>
  <c r="D68" i="2" s="1"/>
  <c r="J74" i="2"/>
  <c r="G74" i="2"/>
  <c r="G73" i="2" s="1"/>
  <c r="D74" i="2"/>
  <c r="K73" i="2"/>
  <c r="K68" i="2" s="1"/>
  <c r="H73" i="2"/>
  <c r="E73" i="2"/>
  <c r="E68" i="2" s="1"/>
  <c r="J72" i="2"/>
  <c r="G72" i="2"/>
  <c r="D72" i="2"/>
  <c r="K71" i="2"/>
  <c r="J71" i="2"/>
  <c r="H71" i="2"/>
  <c r="G71" i="2"/>
  <c r="E71" i="2"/>
  <c r="D71" i="2"/>
  <c r="J70" i="2"/>
  <c r="G70" i="2"/>
  <c r="G69" i="2" s="1"/>
  <c r="D70" i="2"/>
  <c r="L69" i="2"/>
  <c r="J69" i="2"/>
  <c r="I69" i="2"/>
  <c r="I68" i="2" s="1"/>
  <c r="I12" i="2" s="1"/>
  <c r="F69" i="2"/>
  <c r="D69" i="2"/>
  <c r="L68" i="2"/>
  <c r="H68" i="2"/>
  <c r="J67" i="2"/>
  <c r="G67" i="2"/>
  <c r="D67" i="2"/>
  <c r="J66" i="2"/>
  <c r="G66" i="2"/>
  <c r="D66" i="2"/>
  <c r="L65" i="2"/>
  <c r="J65" i="2"/>
  <c r="I65" i="2"/>
  <c r="G65" i="2"/>
  <c r="F65" i="2"/>
  <c r="D65" i="2"/>
  <c r="J64" i="2"/>
  <c r="G64" i="2"/>
  <c r="D64" i="2"/>
  <c r="J63" i="2"/>
  <c r="G63" i="2"/>
  <c r="D63" i="2"/>
  <c r="J62" i="2"/>
  <c r="G62" i="2"/>
  <c r="D62" i="2"/>
  <c r="J61" i="2"/>
  <c r="G61" i="2"/>
  <c r="D61" i="2"/>
  <c r="K60" i="2"/>
  <c r="J60" i="2"/>
  <c r="J58" i="2" s="1"/>
  <c r="J49" i="2" s="1"/>
  <c r="H60" i="2"/>
  <c r="G60" i="2"/>
  <c r="E60" i="2"/>
  <c r="D60" i="2"/>
  <c r="D58" i="2" s="1"/>
  <c r="D49" i="2" s="1"/>
  <c r="J59" i="2"/>
  <c r="G59" i="2"/>
  <c r="G58" i="2" s="1"/>
  <c r="D59" i="2"/>
  <c r="K58" i="2"/>
  <c r="H58" i="2"/>
  <c r="E58" i="2"/>
  <c r="J57" i="2"/>
  <c r="G57" i="2"/>
  <c r="D57" i="2"/>
  <c r="L56" i="2"/>
  <c r="J56" i="2"/>
  <c r="I56" i="2"/>
  <c r="G56" i="2"/>
  <c r="F56" i="2"/>
  <c r="D56" i="2"/>
  <c r="J55" i="2"/>
  <c r="G55" i="2"/>
  <c r="G54" i="2" s="1"/>
  <c r="D55" i="2"/>
  <c r="K54" i="2"/>
  <c r="J54" i="2"/>
  <c r="H54" i="2"/>
  <c r="E54" i="2"/>
  <c r="D54" i="2"/>
  <c r="J53" i="2"/>
  <c r="G53" i="2"/>
  <c r="D53" i="2"/>
  <c r="L52" i="2"/>
  <c r="J52" i="2"/>
  <c r="I52" i="2"/>
  <c r="G52" i="2"/>
  <c r="F52" i="2"/>
  <c r="D52" i="2"/>
  <c r="J51" i="2"/>
  <c r="G51" i="2"/>
  <c r="G50" i="2" s="1"/>
  <c r="D51" i="2"/>
  <c r="K50" i="2"/>
  <c r="K49" i="2" s="1"/>
  <c r="J50" i="2"/>
  <c r="H50" i="2"/>
  <c r="E50" i="2"/>
  <c r="E49" i="2" s="1"/>
  <c r="D50" i="2"/>
  <c r="L49" i="2"/>
  <c r="I49" i="2"/>
  <c r="H49" i="2"/>
  <c r="F49" i="2"/>
  <c r="J48" i="2"/>
  <c r="G48" i="2"/>
  <c r="D48" i="2"/>
  <c r="J47" i="2"/>
  <c r="G47" i="2"/>
  <c r="D47" i="2"/>
  <c r="J46" i="2"/>
  <c r="G46" i="2"/>
  <c r="D46" i="2"/>
  <c r="J45" i="2"/>
  <c r="G45" i="2"/>
  <c r="D45" i="2"/>
  <c r="K44" i="2"/>
  <c r="J44" i="2"/>
  <c r="H44" i="2"/>
  <c r="G44" i="2"/>
  <c r="E44" i="2"/>
  <c r="D44" i="2"/>
  <c r="K43" i="2"/>
  <c r="J43" i="2"/>
  <c r="H43" i="2"/>
  <c r="G43" i="2"/>
  <c r="E43" i="2"/>
  <c r="D43" i="2"/>
  <c r="J42" i="2"/>
  <c r="G42" i="2"/>
  <c r="D42" i="2"/>
  <c r="J41" i="2"/>
  <c r="G41" i="2"/>
  <c r="D41" i="2"/>
  <c r="K40" i="2"/>
  <c r="J40" i="2"/>
  <c r="H40" i="2"/>
  <c r="G40" i="2"/>
  <c r="E40" i="2"/>
  <c r="D40" i="2"/>
  <c r="J39" i="2"/>
  <c r="G39" i="2"/>
  <c r="D39" i="2"/>
  <c r="J38" i="2"/>
  <c r="G38" i="2"/>
  <c r="D38" i="2"/>
  <c r="J37" i="2"/>
  <c r="G37" i="2"/>
  <c r="D37" i="2"/>
  <c r="J36" i="2"/>
  <c r="G36" i="2"/>
  <c r="D36" i="2"/>
  <c r="J35" i="2"/>
  <c r="G35" i="2"/>
  <c r="D35" i="2"/>
  <c r="J34" i="2"/>
  <c r="G34" i="2"/>
  <c r="D34" i="2"/>
  <c r="J33" i="2"/>
  <c r="G33" i="2"/>
  <c r="D33" i="2"/>
  <c r="J32" i="2"/>
  <c r="G32" i="2"/>
  <c r="D32" i="2"/>
  <c r="J31" i="2"/>
  <c r="G31" i="2"/>
  <c r="D31" i="2"/>
  <c r="J30" i="2"/>
  <c r="G30" i="2"/>
  <c r="D30" i="2"/>
  <c r="J29" i="2"/>
  <c r="G29" i="2"/>
  <c r="D29" i="2"/>
  <c r="J28" i="2"/>
  <c r="G28" i="2"/>
  <c r="D28" i="2"/>
  <c r="J27" i="2"/>
  <c r="G27" i="2"/>
  <c r="D27" i="2"/>
  <c r="J26" i="2"/>
  <c r="G26" i="2"/>
  <c r="D26" i="2"/>
  <c r="J25" i="2"/>
  <c r="G25" i="2"/>
  <c r="D25" i="2"/>
  <c r="J24" i="2"/>
  <c r="G24" i="2"/>
  <c r="D24" i="2"/>
  <c r="J23" i="2"/>
  <c r="G23" i="2"/>
  <c r="D23" i="2"/>
  <c r="J22" i="2"/>
  <c r="J20" i="2" s="1"/>
  <c r="G22" i="2"/>
  <c r="D22" i="2"/>
  <c r="D20" i="2" s="1"/>
  <c r="J21" i="2"/>
  <c r="G21" i="2"/>
  <c r="G20" i="2" s="1"/>
  <c r="D21" i="2"/>
  <c r="K20" i="2"/>
  <c r="H20" i="2"/>
  <c r="E20" i="2"/>
  <c r="J19" i="2"/>
  <c r="G19" i="2"/>
  <c r="D19" i="2"/>
  <c r="K18" i="2"/>
  <c r="J18" i="2"/>
  <c r="H18" i="2"/>
  <c r="G18" i="2"/>
  <c r="E18" i="2"/>
  <c r="D18" i="2"/>
  <c r="J17" i="2"/>
  <c r="G17" i="2"/>
  <c r="D17" i="2"/>
  <c r="J16" i="2"/>
  <c r="J14" i="2" s="1"/>
  <c r="J13" i="2" s="1"/>
  <c r="J12" i="2" s="1"/>
  <c r="G16" i="2"/>
  <c r="D16" i="2"/>
  <c r="D14" i="2" s="1"/>
  <c r="D13" i="2" s="1"/>
  <c r="D12" i="2" s="1"/>
  <c r="J15" i="2"/>
  <c r="G15" i="2"/>
  <c r="G14" i="2" s="1"/>
  <c r="G13" i="2" s="1"/>
  <c r="D15" i="2"/>
  <c r="K14" i="2"/>
  <c r="H14" i="2"/>
  <c r="E14" i="2"/>
  <c r="K13" i="2"/>
  <c r="H13" i="2"/>
  <c r="E13" i="2"/>
  <c r="L12" i="2"/>
  <c r="H12" i="2"/>
  <c r="E12" i="2" l="1"/>
  <c r="K12" i="2"/>
  <c r="G49" i="2"/>
  <c r="G12" i="2" s="1"/>
  <c r="G68" i="2"/>
  <c r="F112" i="2"/>
  <c r="F68" i="2" s="1"/>
  <c r="F12" i="2" s="1"/>
</calcChain>
</file>

<file path=xl/sharedStrings.xml><?xml version="1.0" encoding="utf-8"?>
<sst xmlns="http://schemas.openxmlformats.org/spreadsheetml/2006/main" count="515" uniqueCount="204">
  <si>
    <t>X</t>
  </si>
  <si>
    <t>1111</t>
  </si>
  <si>
    <t>1121</t>
  </si>
  <si>
    <t>1140</t>
  </si>
  <si>
    <t>1141</t>
  </si>
  <si>
    <t>1142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</si>
  <si>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</si>
  <si>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</si>
  <si>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</si>
  <si>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</si>
  <si>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</si>
  <si>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</si>
  <si>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</si>
  <si>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</si>
  <si>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</si>
  <si>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</si>
  <si>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</si>
  <si>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</si>
  <si>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</si>
  <si>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</si>
  <si>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1372</t>
  </si>
  <si>
    <t>1381</t>
  </si>
  <si>
    <t>1382</t>
  </si>
  <si>
    <t>1390</t>
  </si>
  <si>
    <t>1391</t>
  </si>
  <si>
    <t>1392</t>
  </si>
  <si>
    <t>1393</t>
  </si>
  <si>
    <t>Տարեկան հաստատված պլան</t>
  </si>
  <si>
    <t>Տարեկան ճշտված պլան</t>
  </si>
  <si>
    <t>Փաստացի</t>
  </si>
  <si>
    <t xml:space="preserve"> (հազար դրամ)</t>
  </si>
  <si>
    <t>այդ թվում`</t>
  </si>
  <si>
    <t>Ընդամենը (ս.5+ս.6)</t>
  </si>
  <si>
    <t>Ընդամենը (ս.8+ս.9)</t>
  </si>
  <si>
    <t>Ընդամենը (ս.11+ս.12)</t>
  </si>
  <si>
    <t>Հոդվածի NN</t>
  </si>
  <si>
    <t>ՀԱՏՎԱԾ  1</t>
  </si>
  <si>
    <t>Եկամտատեսակները</t>
  </si>
  <si>
    <t>վարչական մաս</t>
  </si>
  <si>
    <t>ՀԱՄԱՅՆՔԻ ԲՅՈՒՋԵԻ ԵԿԱՄՈՒՏՆԵՐԻ ԿԱՏԱՐՄԱՆ ՎԵՐԱԲԵՐՅԱԼ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</si>
  <si>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</si>
  <si>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</si>
  <si>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Գույքահարկ փոխադրամիջոցների համար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</si>
  <si>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</si>
  <si>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</si>
  <si>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</si>
  <si>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</si>
  <si>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</si>
  <si>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</si>
  <si>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</si>
  <si>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Համայնքի գույքին պատճառած վնասների փոխհատուցումից մուտքեր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</si>
  <si>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</si>
  <si>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</si>
  <si>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Օրենքով և իրավական այլ ակտերով սահմանված` համայնքի բյուջեի մուտքագրման ենթակա այլ եկամուտներ</t>
  </si>
  <si>
    <t>ֆոնդային մաս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</si>
  <si>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</si>
  <si>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 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</si>
  <si>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</si>
  <si>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</si>
  <si>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</si>
  <si>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Վարչական բյուջեի պահուստային ֆոնդից ֆոնդային բյուջե կատարվող հատկացումներից մուտքեր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</si>
  <si>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</si>
  <si>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ՀԱՇՎԵՏՎՈՒԹՅՈՒՆ
</t>
  </si>
  <si>
    <t>(01/01/2021-30/06/2021 թ. ժամանակահատվածի համար)</t>
  </si>
  <si>
    <t>Տողի
 NN</t>
  </si>
  <si>
    <t>1000</t>
  </si>
  <si>
    <r>
      <t>ԸՆԴԱՄԵՆԸ ԵԿԱՄՈՒՏՆԵՐ
(տող 1100 + տող 1200+տող 1300)</t>
    </r>
    <r>
      <rPr>
        <sz val="12"/>
        <rFont val="GHEA Grapalat"/>
        <family val="3"/>
      </rPr>
      <t xml:space="preserve">
</t>
    </r>
    <r>
      <rPr>
        <b/>
        <sz val="12"/>
        <rFont val="GHEA Grapalat"/>
        <family val="3"/>
      </rPr>
      <t>այդ թվում՝</t>
    </r>
  </si>
  <si>
    <t>1100</t>
  </si>
  <si>
    <r>
      <t xml:space="preserve">1. ՀԱՐԿԵՐ ԵՎ ՏՈՒՐՔԵՐ
</t>
    </r>
    <r>
      <rPr>
        <sz val="10"/>
        <rFont val="GHEA Grapalat"/>
        <family val="3"/>
      </rPr>
      <t>(տող 1110 + տող 1120 + տող 1130 + տող 1140 + տող 1150),</t>
    </r>
    <r>
      <rPr>
        <b/>
        <sz val="10"/>
        <rFont val="GHEA Grapalat"/>
        <family val="3"/>
      </rPr>
      <t xml:space="preserve">
</t>
    </r>
    <r>
      <rPr>
        <sz val="10"/>
        <rFont val="GHEA Grapalat"/>
        <family val="3"/>
      </rPr>
      <t>այդ թվում</t>
    </r>
    <r>
      <rPr>
        <b/>
        <sz val="10"/>
        <rFont val="GHEA Grapalat"/>
        <family val="3"/>
      </rPr>
      <t>`</t>
    </r>
  </si>
  <si>
    <t>1110</t>
  </si>
  <si>
    <r>
      <t xml:space="preserve">1.1 Գույքային հարկեր անշարժ գույքից
</t>
    </r>
    <r>
      <rPr>
        <sz val="10"/>
        <rFont val="GHEA Grapalat"/>
        <family val="3"/>
      </rPr>
      <t>(տող 1111 + տող 1112 + տող 1113),
այդ թվում`</t>
    </r>
  </si>
  <si>
    <t>Համայնքի բյուջե մուտքագրվող անշարժ գույքի հարկ</t>
  </si>
  <si>
    <r>
      <t xml:space="preserve"> 1.2 Գույքային հարկեր այլ գույքից
</t>
    </r>
    <r>
      <rPr>
        <sz val="10"/>
        <rFont val="GHEA Grapalat"/>
        <family val="3"/>
      </rPr>
      <t>այդ թվում`</t>
    </r>
  </si>
  <si>
    <t>1130</t>
  </si>
  <si>
    <r>
      <t xml:space="preserve">1.3 Տեղական տուրքեր
</t>
    </r>
    <r>
      <rPr>
        <sz val="10"/>
        <rFont val="GHEA Grapalat"/>
        <family val="3"/>
      </rPr>
      <t>(տող 11301 + տող 11302 + տող 11303 + տող 11304 + տող 11305 + տող 11306 + տող 11307 + տող 11308 + տող 11309 + տող 11310 + տող 11311+տող 11312+ տող 11313 + տող 11314+տող 11315+ տող 11316 + տող 11317+ տող 11318 + տող 11319)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</si>
  <si>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11301</t>
  </si>
  <si>
    <t>Համայնքի վարչական տարածքում նոր շենքերի, շինությունների և ոչ հիմնական  շինությունների շինարարության (տեղադրման) թույլտվության համար</t>
  </si>
  <si>
    <t>11302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</si>
  <si>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</si>
  <si>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11303</t>
  </si>
  <si>
    <t xml:space="preserve">Համայնքի վարչական տարածքում շենքերի, շինությունների և քաղաքաշինական այլ օբյեկտների  քանդման թույլտվության համար 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</si>
  <si>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</si>
  <si>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  թույլտվության համար</t>
  </si>
  <si>
    <t>11305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</si>
  <si>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</si>
  <si>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11306</t>
  </si>
  <si>
    <t xml:space="preserve">Համայնքի վարչական տարածքում թանկարժեք մետաղներից պատրաստված իրերի՝ որոշակի վայրում մանրածախ առք ու վաճառք իրականացնելու թույլտվության համար </t>
  </si>
  <si>
    <t>11307</t>
  </si>
  <si>
    <t>Համայնքի վարչական տարածքում ոգելից և ալկոհոլային խմիչքների և (կամ) ծխախոտի արտադրանքի վաճառքի թույլտվության համար</t>
  </si>
  <si>
    <t>11308</t>
  </si>
  <si>
    <t>Իրավաբանական անձանց և անհատ ձեռնարկատերերին համայնքի վարչական տարածքում «Առևտրի և ծառայությունների մասին» Հայաստանի Հանրապետության օրենքով սահմանված՝ բացօթյա առևտուր կազմակերպելու թույլտվության համար</t>
  </si>
  <si>
    <t>11309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</si>
  <si>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</si>
  <si>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>11310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</si>
  <si>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</si>
  <si>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>11311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</si>
  <si>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</si>
  <si>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>11312</t>
  </si>
  <si>
    <t xml:space="preserve">Ավագանու սահմանված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 </t>
  </si>
  <si>
    <t>11313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</si>
  <si>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 </t>
  </si>
  <si>
    <t>11314</t>
  </si>
  <si>
    <t xml:space="preserve">Համայնքի վարչական տարածքում մարդատար տաքսու (բացառությամբ երթուղային տաքսիների՝ միկրոավտոբուսների) ծառայություն իրականացնելու թույլտվության համար </t>
  </si>
  <si>
    <t>11315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</si>
  <si>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</si>
  <si>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>11316</t>
  </si>
  <si>
    <t xml:space="preserve">Համայնքի վարչական տարածքում մասնավոր գերեզմանատան կազմակերպման և շահագործման թույլտվության համար </t>
  </si>
  <si>
    <t>11317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</si>
  <si>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</si>
  <si>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>11318</t>
  </si>
  <si>
    <t xml:space="preserve">Համայնքի տարածքում սահմանափակման ենթակա ծառայության օբյեկտի գործունեության թույլտվության համար </t>
  </si>
  <si>
    <t>11319</t>
  </si>
  <si>
    <t>Այլ տեղական տուրքեր</t>
  </si>
  <si>
    <r>
      <t xml:space="preserve">1.4 Համայնքի բյուջե վճարվող պետական տուրքեր
</t>
    </r>
    <r>
      <rPr>
        <sz val="10"/>
        <rFont val="GHEA Grapalat"/>
        <family val="3"/>
      </rPr>
      <t>(տող 1141 + տող 1142)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</si>
  <si>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</si>
  <si>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</si>
  <si>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r>
      <t xml:space="preserve"> 1.5 Այլ հարկային եկամուտներ
</t>
    </r>
    <r>
      <rPr>
        <sz val="10"/>
        <rFont val="GHEA Grapalat"/>
        <family val="3"/>
      </rPr>
      <t>(տող 1151 + տող 1155)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այդ թվում`</t>
    </r>
  </si>
  <si>
    <t>Օրենքով պետական բյուջե ամրագրվող հարկերից և այլ պարտադիր վճարներից մասհանումներ համայնքների բյուջեներ
(տող 1152 + տող 1153 + տող 1154),
որից`</t>
  </si>
  <si>
    <t>Եկամտային հարկ</t>
  </si>
  <si>
    <t>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</si>
  <si>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</si>
  <si>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</si>
  <si>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r>
      <t xml:space="preserve">2. ՊԱՇՏՈՆԱԿԱՆ ԴՐԱՄԱՇՆՈՐՀՆԵՐ_x000D_
</t>
    </r>
    <r>
      <rPr>
        <sz val="10"/>
        <rFont val="GHEA Grapalat"/>
        <family val="3"/>
      </rPr>
      <t>(տող 1210 + տող 1220 + տող 1230 + տող 1240 + տող 1250 + տող 1260)</t>
    </r>
    <r>
      <rPr>
        <b/>
        <sz val="10"/>
        <rFont val="GHEA Grapalat"/>
        <family val="3"/>
      </rPr>
      <t>,</t>
    </r>
    <r>
      <rPr>
        <sz val="10"/>
        <rFont val="GHEA Grapalat"/>
        <family val="3"/>
      </rPr>
      <t xml:space="preserve"> այդ թվում`</t>
    </r>
  </si>
  <si>
    <r>
      <t xml:space="preserve"> 2.1  Ընթացիկ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</si>
  <si>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r>
      <t xml:space="preserve">2.2 Կապիտալ արտաքին պաշտոնական դրամաշնորհներ` ստացված այլ պետություններից, </t>
    </r>
    <r>
      <rPr>
        <sz val="10"/>
        <rFont val="GHEA Grapalat"/>
        <family val="3"/>
      </rPr>
      <t>այդ թվում`</t>
    </r>
  </si>
  <si>
    <r>
      <t xml:space="preserve">2.3 Ընթացիկ արտաքին պաշտոնական դրամաշնորհներ` ստացված միջազգային կազմակերպություններից,_x000D_
</t>
    </r>
    <r>
      <rPr>
        <sz val="10"/>
        <rFont val="GHEA Grapalat"/>
        <family val="3"/>
      </rPr>
      <t>այդ թվում`</t>
    </r>
  </si>
  <si>
    <r>
      <t xml:space="preserve">2.4 Կապիտալ արտաքին պաշտոնական դրամաշնորհներ` ստացված միջազգային կազմակերպություններից,_x000D_
</t>
    </r>
    <r>
      <rPr>
        <sz val="10"/>
        <rFont val="GHEA Grapalat"/>
        <family val="3"/>
      </rPr>
      <t>այդ թվում`</t>
    </r>
  </si>
  <si>
    <r>
      <t xml:space="preserve">2.5 Ընթացիկ ներքին պաշտոնական դրամաշնորհներ` ստացված կառավարման այլ մակարդակներից
</t>
    </r>
    <r>
      <rPr>
        <sz val="10"/>
        <rFont val="GHEA Grapalat"/>
        <family val="3"/>
      </rPr>
      <t>(տող 1251 + տող 1252 + տող 1255 + տող 1256)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>որից`</t>
    </r>
  </si>
  <si>
    <t>Պետական բյուջեից ֆինանսական համահարթեցման սկզբունքով տրամադրվող դոտացիաներ</t>
  </si>
  <si>
    <t>Պետական բյուջեից տրամադրվող այլ դոտացիաներ (տող 1253 + տող 1254),  այդ թվում`</t>
  </si>
  <si>
    <t>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</si>
  <si>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</si>
  <si>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</si>
  <si>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>ՀՀ այլ համայնքների բյուջեներից ընթացիկ ծախսերի ֆինանսավորման նպատակով ստացվող պաշտոնական դրամաշնորհներ</t>
  </si>
  <si>
    <r>
      <t xml:space="preserve"> 2.6 Կապիտալ ներքին պաշտոնական դրամաշնորհներ` ստացված կառավարման այլ մակարդակներից</t>
    </r>
    <r>
      <rPr>
        <sz val="10"/>
        <rFont val="GHEA Grapalat"/>
        <family val="3"/>
      </rPr>
      <t xml:space="preserve"> (տող 1261 + տող 1262)</t>
    </r>
    <r>
      <rPr>
        <b/>
        <sz val="10"/>
        <rFont val="GHEA Grapalat"/>
        <family val="3"/>
      </rPr>
      <t xml:space="preserve">,_x000D_
</t>
    </r>
    <r>
      <rPr>
        <sz val="10"/>
        <rFont val="GHEA Grapalat"/>
        <family val="3"/>
      </rPr>
      <t>այդ թվում`</t>
    </r>
  </si>
  <si>
    <t>Պետական բյուջեից կապիտալ ծախսերի ֆինանսավորման նպատակային հատկացումներ (սուբվենցիաներ)</t>
  </si>
  <si>
    <t>ՀՀ այլ համայնքներից կապիտալ ծախսերի ֆինանսավորման նպատակով ստացվող պաշտոնական դրամաշնորհներ</t>
  </si>
  <si>
    <t>1300</t>
  </si>
  <si>
    <r>
      <t xml:space="preserve">3. ԱՅԼ ԵԿԱՄՈՒՏՆԵՐ </t>
    </r>
    <r>
      <rPr>
        <sz val="10"/>
        <rFont val="GHEA Grapalat"/>
        <family val="3"/>
      </rPr>
      <t>(տող 1310 + տող 1320 + տող 1330 + տող 1340 + տող 1350 + տող 1360 + տող 1370 + տող 1380 + տող 1390)</t>
    </r>
    <r>
      <rPr>
        <b/>
        <sz val="10"/>
        <rFont val="GHEA Grapalat"/>
        <family val="3"/>
      </rPr>
      <t xml:space="preserve">,
</t>
    </r>
    <r>
      <rPr>
        <sz val="10"/>
        <rFont val="GHEA Grapalat"/>
        <family val="3"/>
      </rPr>
      <t xml:space="preserve"> այդ թվում`</t>
    </r>
  </si>
  <si>
    <t>1310</t>
  </si>
  <si>
    <r>
      <t xml:space="preserve">3.1 Տոկոսներ
</t>
    </r>
    <r>
      <rPr>
        <sz val="10"/>
        <rFont val="GHEA Grapalat"/>
        <family val="3"/>
      </rPr>
      <t>այդ թվում`</t>
    </r>
  </si>
  <si>
    <t>1320</t>
  </si>
  <si>
    <t>3.2 Շահաբաժիններ
 այդ թվում`</t>
  </si>
  <si>
    <t>1330</t>
  </si>
  <si>
    <r>
      <t xml:space="preserve">3.3 Գույքի վարձակալությունից եկամուտներ
</t>
    </r>
    <r>
      <rPr>
        <sz val="10"/>
        <rFont val="GHEA Grapalat"/>
        <family val="3"/>
      </rPr>
      <t>(տող 1331 + տող 1332 + տող 1333 +  տող 1334)
այդ թվում`</t>
    </r>
  </si>
  <si>
    <t>1340</t>
  </si>
  <si>
    <r>
      <t xml:space="preserve">3.4 Համայնքի բյուջեի եկամուտներ ապրանքների մատակարարումից և ծառայությունների մատուցումից
</t>
    </r>
    <r>
      <rPr>
        <sz val="10"/>
        <rFont val="GHEA Grapalat"/>
        <family val="3"/>
      </rPr>
      <t>(տող 1341 + տող 1342 + տող 1343)
այդ թվում`</t>
    </r>
  </si>
  <si>
    <t>1350</t>
  </si>
  <si>
    <r>
      <t xml:space="preserve">3.5 Վարչական գանձումներ_x000D_
</t>
    </r>
    <r>
      <rPr>
        <sz val="10"/>
        <rFont val="GHEA Grapalat"/>
        <family val="3"/>
      </rPr>
      <t>(տող 1351 + տող 1352 + տող 1353)</t>
    </r>
    <r>
      <rPr>
        <b/>
        <sz val="10"/>
        <rFont val="GHEA Grapalat"/>
        <family val="3"/>
      </rPr>
      <t xml:space="preserve">,_x000D_
</t>
    </r>
    <r>
      <rPr>
        <sz val="10"/>
        <rFont val="GHEA Grapalat"/>
        <family val="3"/>
      </rPr>
      <t>այդ թվում`</t>
    </r>
  </si>
  <si>
    <t>Տեղական վճարներ 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 + տող 13520),  այդ թվում`</t>
  </si>
  <si>
    <t>13501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</si>
  <si>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</si>
  <si>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13502</t>
  </si>
  <si>
    <t>Ճարտարապետաշինարարական նախագծային փաստաթղթերով նախատեսված՝ շինարարության թույլտվություն պահանջող, բոլոր շինարարական աշխատանքներն իրականացնելուց հետո շենքերի և շինությունների (այդ թվում՝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</si>
  <si>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13503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</si>
  <si>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</si>
  <si>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13504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</si>
  <si>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</si>
  <si>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13505</t>
  </si>
  <si>
    <t>Համայնքի կողմից կազմակերպվող մրցույթների և աճուրդների մասնակցության համար</t>
  </si>
  <si>
    <t>13506</t>
  </si>
  <si>
    <t>Համայնքի վարչական տարածքում տոնավաճառներին (վերնիսաժներին) մասնակցելու համար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</si>
  <si>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</si>
  <si>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</si>
  <si>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</si>
  <si>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</si>
  <si>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</si>
  <si>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</si>
  <si>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</si>
  <si>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Ջրմուղ-կոյուղու համար այն համայնքներում, որոնք ներառված չեն ջրմուղ-կոյուղու ծառայություններ մառուցող կազմակերպությունների սպասարկման տարածքներում</t>
  </si>
  <si>
    <t>13511</t>
  </si>
  <si>
    <t>Ոռոգման ջրի մատակարարման համար այն համայնքներում, որոնք ներառված չեն «Ջրօգտագործողների ընկերությունների և  ջրօգտագործողների ընկերությունների միությունների մասին» Հայաստանի Հանրապետության օրենքի համաձայն ստեղծված ջրօգտագործողների ընկերությունների սպասարկման տարածքներում</t>
  </si>
  <si>
    <t>13512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</si>
  <si>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</si>
  <si>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</si>
  <si>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</si>
  <si>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</si>
  <si>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</si>
  <si>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</si>
  <si>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</si>
  <si>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13516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</si>
  <si>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</si>
  <si>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13517</t>
  </si>
  <si>
    <t xml:space="preserve"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 </t>
  </si>
  <si>
    <t>13518</t>
  </si>
  <si>
    <t>Համայնքի արխիվից փաստաթղթերի պատճեններ տրամադրելու համար</t>
  </si>
  <si>
    <t>13519</t>
  </si>
  <si>
    <t>Համայնքն սպասարկող անասնաբույժի ծառայությունների դիմաց</t>
  </si>
  <si>
    <t>13520</t>
  </si>
  <si>
    <t>Այլ տեղական վճարներ</t>
  </si>
  <si>
    <t>Համայնքի վարչական տարածքում ինքնակամ կառուցված շենքերի, շինությունների օրինականացման համար վճարներ</t>
  </si>
  <si>
    <t>1353</t>
  </si>
  <si>
    <t>Համայնքի բյուջե մուտքագրվող այլ վարչական գանձումներ</t>
  </si>
  <si>
    <t>1360</t>
  </si>
  <si>
    <r>
      <t xml:space="preserve">3.6 Մուտքեր տույժերից, տուգանքներից_x000D_
</t>
    </r>
    <r>
      <rPr>
        <sz val="10"/>
        <rFont val="GHEA Grapalat"/>
        <family val="3"/>
      </rPr>
      <t>(տող 1361 + տող 1362)</t>
    </r>
    <r>
      <rPr>
        <b/>
        <sz val="10"/>
        <rFont val="GHEA Grapalat"/>
        <family val="3"/>
      </rPr>
      <t xml:space="preserve">_x000D_
</t>
    </r>
    <r>
      <rPr>
        <sz val="10"/>
        <rFont val="GHEA Grapalat"/>
        <family val="3"/>
      </rPr>
      <t>այդ թվում`</t>
    </r>
  </si>
  <si>
    <t>1370</t>
  </si>
  <si>
    <r>
      <t xml:space="preserve">3.7 Ընթացիկ ոչ պաշտոնական դրամաշնորհներ
 </t>
    </r>
    <r>
      <rPr>
        <sz val="10"/>
        <rFont val="GHEA Grapalat"/>
        <family val="3"/>
      </rPr>
      <t>(տող 1371 + տող 1372)</t>
    </r>
    <r>
      <rPr>
        <b/>
        <sz val="10"/>
        <rFont val="GHEA Grapalat"/>
        <family val="3"/>
      </rPr>
      <t xml:space="preserve">   </t>
    </r>
    <r>
      <rPr>
        <sz val="10"/>
        <rFont val="GHEA Grapalat"/>
        <family val="3"/>
      </rPr>
      <t>այդ թվում`</t>
    </r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</si>
  <si>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</si>
  <si>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</si>
  <si>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1380</t>
  </si>
  <si>
    <r>
      <t xml:space="preserve">3.8 Կապիտալ ոչ պաշտոնական դրամաշնորհներ
</t>
    </r>
    <r>
      <rPr>
        <sz val="10"/>
        <rFont val="GHEA Grapalat"/>
        <family val="3"/>
      </rPr>
      <t>(տող 1381 + տող 1382)
այդ թվում`</t>
    </r>
  </si>
  <si>
    <t xml:space="preserve"> 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</si>
  <si>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</si>
  <si>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r>
      <t xml:space="preserve">3.9 Այլ եկամուտներ
</t>
    </r>
    <r>
      <rPr>
        <sz val="10"/>
        <rFont val="GHEA Grapalat"/>
        <family val="3"/>
      </rPr>
      <t>(տող 1391 + տող 1392 + տող 1393)</t>
    </r>
    <r>
      <rPr>
        <b/>
        <sz val="10"/>
        <rFont val="GHEA Grapalat"/>
        <family val="3"/>
      </rPr>
      <t xml:space="preserve">  </t>
    </r>
    <r>
      <rPr>
        <sz val="10"/>
        <rFont val="GHEA Grapalat"/>
        <family val="3"/>
      </rPr>
      <t>այդ թվում`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</si>
</sst>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164" formatCode="#,##0.0"/>
  </numFmts>
  <fonts count="9" x14ac:knownFonts="1">
    <font>
      <sz val="10"/>
      <name val="Arial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b/>
      <sz val="10.5"/>
      <name val="GHEA Grapalat"/>
      <family val="3"/>
    </font>
    <font>
      <sz val="12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164" fontId="2" fillId="0" borderId="5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0" fontId="2" fillId="0" borderId="9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7" fillId="0" borderId="23" xfId="0" quotePrefix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23" xfId="0" quotePrefix="1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 wrapText="1"/>
    </xf>
    <xf numFmtId="49" fontId="2" fillId="0" borderId="16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16" xfId="0" quotePrefix="1" applyFont="1" applyBorder="1" applyAlignment="1">
      <alignment horizontal="center" vertical="center"/>
    </xf>
    <xf numFmtId="0" fontId="2" fillId="0" borderId="23" xfId="0" quotePrefix="1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49" fontId="2" fillId="0" borderId="23" xfId="0" quotePrefix="1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9" fontId="3" fillId="0" borderId="16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49" fontId="2" fillId="0" borderId="20" xfId="0" quotePrefix="1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5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3" xfId="0" quotePrefix="1" applyNumberFormat="1" applyFont="1" applyBorder="1" applyAlignment="1">
      <alignment vertical="center"/>
    </xf>
    <xf numFmtId="49" fontId="2" fillId="0" borderId="19" xfId="0" quotePrefix="1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2">
    <cellStyle name="Currency [0]" xfId="1" builtinId="7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2"/>
  <sheetViews>
    <sheetView tabSelected="1" zoomScaleNormal="100" workbookViewId="0">
      <selection activeCell="A4" sqref="A4:L4"/>
    </sheetView>
  </sheetViews>
  <sheetFormatPr defaultRowHeight="13.5" x14ac:dyDescent="0.2"/>
  <cols>
    <col min="1" max="1" width="7.7109375" style="12" bestFit="1" customWidth="1"/>
    <col min="2" max="2" width="48.140625" style="9" customWidth="1"/>
    <col min="3" max="3" width="8.7109375" style="12" customWidth="1"/>
    <col min="4" max="4" width="14.140625" style="2" customWidth="1"/>
    <col min="5" max="5" width="14.140625" style="5" customWidth="1"/>
    <col min="6" max="6" width="15" style="5" customWidth="1"/>
    <col min="7" max="7" width="14.140625" style="2" customWidth="1"/>
    <col min="8" max="9" width="14.140625" style="5" customWidth="1"/>
    <col min="10" max="10" width="14.140625" style="2" customWidth="1"/>
    <col min="11" max="12" width="14.140625" style="5" customWidth="1"/>
    <col min="13" max="256" width="9.140625" style="1"/>
    <col min="257" max="257" width="7.7109375" style="1" bestFit="1" customWidth="1"/>
    <col min="258" max="258" width="48.140625" style="1" customWidth="1"/>
    <col min="259" max="259" width="8.7109375" style="1" customWidth="1"/>
    <col min="260" max="261" width="14.140625" style="1" customWidth="1"/>
    <col min="262" max="262" width="21.85546875" style="1" customWidth="1"/>
    <col min="263" max="268" width="14.140625" style="1" customWidth="1"/>
    <col min="269" max="512" width="9.140625" style="1"/>
    <col min="513" max="513" width="7.7109375" style="1" bestFit="1" customWidth="1"/>
    <col min="514" max="514" width="48.140625" style="1" customWidth="1"/>
    <col min="515" max="515" width="8.7109375" style="1" customWidth="1"/>
    <col min="516" max="517" width="14.140625" style="1" customWidth="1"/>
    <col min="518" max="518" width="21.85546875" style="1" customWidth="1"/>
    <col min="519" max="524" width="14.140625" style="1" customWidth="1"/>
    <col min="525" max="768" width="9.140625" style="1"/>
    <col min="769" max="769" width="7.7109375" style="1" bestFit="1" customWidth="1"/>
    <col min="770" max="770" width="48.140625" style="1" customWidth="1"/>
    <col min="771" max="771" width="8.7109375" style="1" customWidth="1"/>
    <col min="772" max="773" width="14.140625" style="1" customWidth="1"/>
    <col min="774" max="774" width="21.85546875" style="1" customWidth="1"/>
    <col min="775" max="780" width="14.140625" style="1" customWidth="1"/>
    <col min="781" max="1024" width="9.140625" style="1"/>
    <col min="1025" max="1025" width="7.7109375" style="1" bestFit="1" customWidth="1"/>
    <col min="1026" max="1026" width="48.140625" style="1" customWidth="1"/>
    <col min="1027" max="1027" width="8.7109375" style="1" customWidth="1"/>
    <col min="1028" max="1029" width="14.140625" style="1" customWidth="1"/>
    <col min="1030" max="1030" width="21.85546875" style="1" customWidth="1"/>
    <col min="1031" max="1036" width="14.140625" style="1" customWidth="1"/>
    <col min="1037" max="1280" width="9.140625" style="1"/>
    <col min="1281" max="1281" width="7.7109375" style="1" bestFit="1" customWidth="1"/>
    <col min="1282" max="1282" width="48.140625" style="1" customWidth="1"/>
    <col min="1283" max="1283" width="8.7109375" style="1" customWidth="1"/>
    <col min="1284" max="1285" width="14.140625" style="1" customWidth="1"/>
    <col min="1286" max="1286" width="21.85546875" style="1" customWidth="1"/>
    <col min="1287" max="1292" width="14.140625" style="1" customWidth="1"/>
    <col min="1293" max="1536" width="9.140625" style="1"/>
    <col min="1537" max="1537" width="7.7109375" style="1" bestFit="1" customWidth="1"/>
    <col min="1538" max="1538" width="48.140625" style="1" customWidth="1"/>
    <col min="1539" max="1539" width="8.7109375" style="1" customWidth="1"/>
    <col min="1540" max="1541" width="14.140625" style="1" customWidth="1"/>
    <col min="1542" max="1542" width="21.85546875" style="1" customWidth="1"/>
    <col min="1543" max="1548" width="14.140625" style="1" customWidth="1"/>
    <col min="1549" max="1792" width="9.140625" style="1"/>
    <col min="1793" max="1793" width="7.7109375" style="1" bestFit="1" customWidth="1"/>
    <col min="1794" max="1794" width="48.140625" style="1" customWidth="1"/>
    <col min="1795" max="1795" width="8.7109375" style="1" customWidth="1"/>
    <col min="1796" max="1797" width="14.140625" style="1" customWidth="1"/>
    <col min="1798" max="1798" width="21.85546875" style="1" customWidth="1"/>
    <col min="1799" max="1804" width="14.140625" style="1" customWidth="1"/>
    <col min="1805" max="2048" width="9.140625" style="1"/>
    <col min="2049" max="2049" width="7.7109375" style="1" bestFit="1" customWidth="1"/>
    <col min="2050" max="2050" width="48.140625" style="1" customWidth="1"/>
    <col min="2051" max="2051" width="8.7109375" style="1" customWidth="1"/>
    <col min="2052" max="2053" width="14.140625" style="1" customWidth="1"/>
    <col min="2054" max="2054" width="21.85546875" style="1" customWidth="1"/>
    <col min="2055" max="2060" width="14.140625" style="1" customWidth="1"/>
    <col min="2061" max="2304" width="9.140625" style="1"/>
    <col min="2305" max="2305" width="7.7109375" style="1" bestFit="1" customWidth="1"/>
    <col min="2306" max="2306" width="48.140625" style="1" customWidth="1"/>
    <col min="2307" max="2307" width="8.7109375" style="1" customWidth="1"/>
    <col min="2308" max="2309" width="14.140625" style="1" customWidth="1"/>
    <col min="2310" max="2310" width="21.85546875" style="1" customWidth="1"/>
    <col min="2311" max="2316" width="14.140625" style="1" customWidth="1"/>
    <col min="2317" max="2560" width="9.140625" style="1"/>
    <col min="2561" max="2561" width="7.7109375" style="1" bestFit="1" customWidth="1"/>
    <col min="2562" max="2562" width="48.140625" style="1" customWidth="1"/>
    <col min="2563" max="2563" width="8.7109375" style="1" customWidth="1"/>
    <col min="2564" max="2565" width="14.140625" style="1" customWidth="1"/>
    <col min="2566" max="2566" width="21.85546875" style="1" customWidth="1"/>
    <col min="2567" max="2572" width="14.140625" style="1" customWidth="1"/>
    <col min="2573" max="2816" width="9.140625" style="1"/>
    <col min="2817" max="2817" width="7.7109375" style="1" bestFit="1" customWidth="1"/>
    <col min="2818" max="2818" width="48.140625" style="1" customWidth="1"/>
    <col min="2819" max="2819" width="8.7109375" style="1" customWidth="1"/>
    <col min="2820" max="2821" width="14.140625" style="1" customWidth="1"/>
    <col min="2822" max="2822" width="21.85546875" style="1" customWidth="1"/>
    <col min="2823" max="2828" width="14.140625" style="1" customWidth="1"/>
    <col min="2829" max="3072" width="9.140625" style="1"/>
    <col min="3073" max="3073" width="7.7109375" style="1" bestFit="1" customWidth="1"/>
    <col min="3074" max="3074" width="48.140625" style="1" customWidth="1"/>
    <col min="3075" max="3075" width="8.7109375" style="1" customWidth="1"/>
    <col min="3076" max="3077" width="14.140625" style="1" customWidth="1"/>
    <col min="3078" max="3078" width="21.85546875" style="1" customWidth="1"/>
    <col min="3079" max="3084" width="14.140625" style="1" customWidth="1"/>
    <col min="3085" max="3328" width="9.140625" style="1"/>
    <col min="3329" max="3329" width="7.7109375" style="1" bestFit="1" customWidth="1"/>
    <col min="3330" max="3330" width="48.140625" style="1" customWidth="1"/>
    <col min="3331" max="3331" width="8.7109375" style="1" customWidth="1"/>
    <col min="3332" max="3333" width="14.140625" style="1" customWidth="1"/>
    <col min="3334" max="3334" width="21.85546875" style="1" customWidth="1"/>
    <col min="3335" max="3340" width="14.140625" style="1" customWidth="1"/>
    <col min="3341" max="3584" width="9.140625" style="1"/>
    <col min="3585" max="3585" width="7.7109375" style="1" bestFit="1" customWidth="1"/>
    <col min="3586" max="3586" width="48.140625" style="1" customWidth="1"/>
    <col min="3587" max="3587" width="8.7109375" style="1" customWidth="1"/>
    <col min="3588" max="3589" width="14.140625" style="1" customWidth="1"/>
    <col min="3590" max="3590" width="21.85546875" style="1" customWidth="1"/>
    <col min="3591" max="3596" width="14.140625" style="1" customWidth="1"/>
    <col min="3597" max="3840" width="9.140625" style="1"/>
    <col min="3841" max="3841" width="7.7109375" style="1" bestFit="1" customWidth="1"/>
    <col min="3842" max="3842" width="48.140625" style="1" customWidth="1"/>
    <col min="3843" max="3843" width="8.7109375" style="1" customWidth="1"/>
    <col min="3844" max="3845" width="14.140625" style="1" customWidth="1"/>
    <col min="3846" max="3846" width="21.85546875" style="1" customWidth="1"/>
    <col min="3847" max="3852" width="14.140625" style="1" customWidth="1"/>
    <col min="3853" max="4096" width="9.140625" style="1"/>
    <col min="4097" max="4097" width="7.7109375" style="1" bestFit="1" customWidth="1"/>
    <col min="4098" max="4098" width="48.140625" style="1" customWidth="1"/>
    <col min="4099" max="4099" width="8.7109375" style="1" customWidth="1"/>
    <col min="4100" max="4101" width="14.140625" style="1" customWidth="1"/>
    <col min="4102" max="4102" width="21.85546875" style="1" customWidth="1"/>
    <col min="4103" max="4108" width="14.140625" style="1" customWidth="1"/>
    <col min="4109" max="4352" width="9.140625" style="1"/>
    <col min="4353" max="4353" width="7.7109375" style="1" bestFit="1" customWidth="1"/>
    <col min="4354" max="4354" width="48.140625" style="1" customWidth="1"/>
    <col min="4355" max="4355" width="8.7109375" style="1" customWidth="1"/>
    <col min="4356" max="4357" width="14.140625" style="1" customWidth="1"/>
    <col min="4358" max="4358" width="21.85546875" style="1" customWidth="1"/>
    <col min="4359" max="4364" width="14.140625" style="1" customWidth="1"/>
    <col min="4365" max="4608" width="9.140625" style="1"/>
    <col min="4609" max="4609" width="7.7109375" style="1" bestFit="1" customWidth="1"/>
    <col min="4610" max="4610" width="48.140625" style="1" customWidth="1"/>
    <col min="4611" max="4611" width="8.7109375" style="1" customWidth="1"/>
    <col min="4612" max="4613" width="14.140625" style="1" customWidth="1"/>
    <col min="4614" max="4614" width="21.85546875" style="1" customWidth="1"/>
    <col min="4615" max="4620" width="14.140625" style="1" customWidth="1"/>
    <col min="4621" max="4864" width="9.140625" style="1"/>
    <col min="4865" max="4865" width="7.7109375" style="1" bestFit="1" customWidth="1"/>
    <col min="4866" max="4866" width="48.140625" style="1" customWidth="1"/>
    <col min="4867" max="4867" width="8.7109375" style="1" customWidth="1"/>
    <col min="4868" max="4869" width="14.140625" style="1" customWidth="1"/>
    <col min="4870" max="4870" width="21.85546875" style="1" customWidth="1"/>
    <col min="4871" max="4876" width="14.140625" style="1" customWidth="1"/>
    <col min="4877" max="5120" width="9.140625" style="1"/>
    <col min="5121" max="5121" width="7.7109375" style="1" bestFit="1" customWidth="1"/>
    <col min="5122" max="5122" width="48.140625" style="1" customWidth="1"/>
    <col min="5123" max="5123" width="8.7109375" style="1" customWidth="1"/>
    <col min="5124" max="5125" width="14.140625" style="1" customWidth="1"/>
    <col min="5126" max="5126" width="21.85546875" style="1" customWidth="1"/>
    <col min="5127" max="5132" width="14.140625" style="1" customWidth="1"/>
    <col min="5133" max="5376" width="9.140625" style="1"/>
    <col min="5377" max="5377" width="7.7109375" style="1" bestFit="1" customWidth="1"/>
    <col min="5378" max="5378" width="48.140625" style="1" customWidth="1"/>
    <col min="5379" max="5379" width="8.7109375" style="1" customWidth="1"/>
    <col min="5380" max="5381" width="14.140625" style="1" customWidth="1"/>
    <col min="5382" max="5382" width="21.85546875" style="1" customWidth="1"/>
    <col min="5383" max="5388" width="14.140625" style="1" customWidth="1"/>
    <col min="5389" max="5632" width="9.140625" style="1"/>
    <col min="5633" max="5633" width="7.7109375" style="1" bestFit="1" customWidth="1"/>
    <col min="5634" max="5634" width="48.140625" style="1" customWidth="1"/>
    <col min="5635" max="5635" width="8.7109375" style="1" customWidth="1"/>
    <col min="5636" max="5637" width="14.140625" style="1" customWidth="1"/>
    <col min="5638" max="5638" width="21.85546875" style="1" customWidth="1"/>
    <col min="5639" max="5644" width="14.140625" style="1" customWidth="1"/>
    <col min="5645" max="5888" width="9.140625" style="1"/>
    <col min="5889" max="5889" width="7.7109375" style="1" bestFit="1" customWidth="1"/>
    <col min="5890" max="5890" width="48.140625" style="1" customWidth="1"/>
    <col min="5891" max="5891" width="8.7109375" style="1" customWidth="1"/>
    <col min="5892" max="5893" width="14.140625" style="1" customWidth="1"/>
    <col min="5894" max="5894" width="21.85546875" style="1" customWidth="1"/>
    <col min="5895" max="5900" width="14.140625" style="1" customWidth="1"/>
    <col min="5901" max="6144" width="9.140625" style="1"/>
    <col min="6145" max="6145" width="7.7109375" style="1" bestFit="1" customWidth="1"/>
    <col min="6146" max="6146" width="48.140625" style="1" customWidth="1"/>
    <col min="6147" max="6147" width="8.7109375" style="1" customWidth="1"/>
    <col min="6148" max="6149" width="14.140625" style="1" customWidth="1"/>
    <col min="6150" max="6150" width="21.85546875" style="1" customWidth="1"/>
    <col min="6151" max="6156" width="14.140625" style="1" customWidth="1"/>
    <col min="6157" max="6400" width="9.140625" style="1"/>
    <col min="6401" max="6401" width="7.7109375" style="1" bestFit="1" customWidth="1"/>
    <col min="6402" max="6402" width="48.140625" style="1" customWidth="1"/>
    <col min="6403" max="6403" width="8.7109375" style="1" customWidth="1"/>
    <col min="6404" max="6405" width="14.140625" style="1" customWidth="1"/>
    <col min="6406" max="6406" width="21.85546875" style="1" customWidth="1"/>
    <col min="6407" max="6412" width="14.140625" style="1" customWidth="1"/>
    <col min="6413" max="6656" width="9.140625" style="1"/>
    <col min="6657" max="6657" width="7.7109375" style="1" bestFit="1" customWidth="1"/>
    <col min="6658" max="6658" width="48.140625" style="1" customWidth="1"/>
    <col min="6659" max="6659" width="8.7109375" style="1" customWidth="1"/>
    <col min="6660" max="6661" width="14.140625" style="1" customWidth="1"/>
    <col min="6662" max="6662" width="21.85546875" style="1" customWidth="1"/>
    <col min="6663" max="6668" width="14.140625" style="1" customWidth="1"/>
    <col min="6669" max="6912" width="9.140625" style="1"/>
    <col min="6913" max="6913" width="7.7109375" style="1" bestFit="1" customWidth="1"/>
    <col min="6914" max="6914" width="48.140625" style="1" customWidth="1"/>
    <col min="6915" max="6915" width="8.7109375" style="1" customWidth="1"/>
    <col min="6916" max="6917" width="14.140625" style="1" customWidth="1"/>
    <col min="6918" max="6918" width="21.85546875" style="1" customWidth="1"/>
    <col min="6919" max="6924" width="14.140625" style="1" customWidth="1"/>
    <col min="6925" max="7168" width="9.140625" style="1"/>
    <col min="7169" max="7169" width="7.7109375" style="1" bestFit="1" customWidth="1"/>
    <col min="7170" max="7170" width="48.140625" style="1" customWidth="1"/>
    <col min="7171" max="7171" width="8.7109375" style="1" customWidth="1"/>
    <col min="7172" max="7173" width="14.140625" style="1" customWidth="1"/>
    <col min="7174" max="7174" width="21.85546875" style="1" customWidth="1"/>
    <col min="7175" max="7180" width="14.140625" style="1" customWidth="1"/>
    <col min="7181" max="7424" width="9.140625" style="1"/>
    <col min="7425" max="7425" width="7.7109375" style="1" bestFit="1" customWidth="1"/>
    <col min="7426" max="7426" width="48.140625" style="1" customWidth="1"/>
    <col min="7427" max="7427" width="8.7109375" style="1" customWidth="1"/>
    <col min="7428" max="7429" width="14.140625" style="1" customWidth="1"/>
    <col min="7430" max="7430" width="21.85546875" style="1" customWidth="1"/>
    <col min="7431" max="7436" width="14.140625" style="1" customWidth="1"/>
    <col min="7437" max="7680" width="9.140625" style="1"/>
    <col min="7681" max="7681" width="7.7109375" style="1" bestFit="1" customWidth="1"/>
    <col min="7682" max="7682" width="48.140625" style="1" customWidth="1"/>
    <col min="7683" max="7683" width="8.7109375" style="1" customWidth="1"/>
    <col min="7684" max="7685" width="14.140625" style="1" customWidth="1"/>
    <col min="7686" max="7686" width="21.85546875" style="1" customWidth="1"/>
    <col min="7687" max="7692" width="14.140625" style="1" customWidth="1"/>
    <col min="7693" max="7936" width="9.140625" style="1"/>
    <col min="7937" max="7937" width="7.7109375" style="1" bestFit="1" customWidth="1"/>
    <col min="7938" max="7938" width="48.140625" style="1" customWidth="1"/>
    <col min="7939" max="7939" width="8.7109375" style="1" customWidth="1"/>
    <col min="7940" max="7941" width="14.140625" style="1" customWidth="1"/>
    <col min="7942" max="7942" width="21.85546875" style="1" customWidth="1"/>
    <col min="7943" max="7948" width="14.140625" style="1" customWidth="1"/>
    <col min="7949" max="8192" width="9.140625" style="1"/>
    <col min="8193" max="8193" width="7.7109375" style="1" bestFit="1" customWidth="1"/>
    <col min="8194" max="8194" width="48.140625" style="1" customWidth="1"/>
    <col min="8195" max="8195" width="8.7109375" style="1" customWidth="1"/>
    <col min="8196" max="8197" width="14.140625" style="1" customWidth="1"/>
    <col min="8198" max="8198" width="21.85546875" style="1" customWidth="1"/>
    <col min="8199" max="8204" width="14.140625" style="1" customWidth="1"/>
    <col min="8205" max="8448" width="9.140625" style="1"/>
    <col min="8449" max="8449" width="7.7109375" style="1" bestFit="1" customWidth="1"/>
    <col min="8450" max="8450" width="48.140625" style="1" customWidth="1"/>
    <col min="8451" max="8451" width="8.7109375" style="1" customWidth="1"/>
    <col min="8452" max="8453" width="14.140625" style="1" customWidth="1"/>
    <col min="8454" max="8454" width="21.85546875" style="1" customWidth="1"/>
    <col min="8455" max="8460" width="14.140625" style="1" customWidth="1"/>
    <col min="8461" max="8704" width="9.140625" style="1"/>
    <col min="8705" max="8705" width="7.7109375" style="1" bestFit="1" customWidth="1"/>
    <col min="8706" max="8706" width="48.140625" style="1" customWidth="1"/>
    <col min="8707" max="8707" width="8.7109375" style="1" customWidth="1"/>
    <col min="8708" max="8709" width="14.140625" style="1" customWidth="1"/>
    <col min="8710" max="8710" width="21.85546875" style="1" customWidth="1"/>
    <col min="8711" max="8716" width="14.140625" style="1" customWidth="1"/>
    <col min="8717" max="8960" width="9.140625" style="1"/>
    <col min="8961" max="8961" width="7.7109375" style="1" bestFit="1" customWidth="1"/>
    <col min="8962" max="8962" width="48.140625" style="1" customWidth="1"/>
    <col min="8963" max="8963" width="8.7109375" style="1" customWidth="1"/>
    <col min="8964" max="8965" width="14.140625" style="1" customWidth="1"/>
    <col min="8966" max="8966" width="21.85546875" style="1" customWidth="1"/>
    <col min="8967" max="8972" width="14.140625" style="1" customWidth="1"/>
    <col min="8973" max="9216" width="9.140625" style="1"/>
    <col min="9217" max="9217" width="7.7109375" style="1" bestFit="1" customWidth="1"/>
    <col min="9218" max="9218" width="48.140625" style="1" customWidth="1"/>
    <col min="9219" max="9219" width="8.7109375" style="1" customWidth="1"/>
    <col min="9220" max="9221" width="14.140625" style="1" customWidth="1"/>
    <col min="9222" max="9222" width="21.85546875" style="1" customWidth="1"/>
    <col min="9223" max="9228" width="14.140625" style="1" customWidth="1"/>
    <col min="9229" max="9472" width="9.140625" style="1"/>
    <col min="9473" max="9473" width="7.7109375" style="1" bestFit="1" customWidth="1"/>
    <col min="9474" max="9474" width="48.140625" style="1" customWidth="1"/>
    <col min="9475" max="9475" width="8.7109375" style="1" customWidth="1"/>
    <col min="9476" max="9477" width="14.140625" style="1" customWidth="1"/>
    <col min="9478" max="9478" width="21.85546875" style="1" customWidth="1"/>
    <col min="9479" max="9484" width="14.140625" style="1" customWidth="1"/>
    <col min="9485" max="9728" width="9.140625" style="1"/>
    <col min="9729" max="9729" width="7.7109375" style="1" bestFit="1" customWidth="1"/>
    <col min="9730" max="9730" width="48.140625" style="1" customWidth="1"/>
    <col min="9731" max="9731" width="8.7109375" style="1" customWidth="1"/>
    <col min="9732" max="9733" width="14.140625" style="1" customWidth="1"/>
    <col min="9734" max="9734" width="21.85546875" style="1" customWidth="1"/>
    <col min="9735" max="9740" width="14.140625" style="1" customWidth="1"/>
    <col min="9741" max="9984" width="9.140625" style="1"/>
    <col min="9985" max="9985" width="7.7109375" style="1" bestFit="1" customWidth="1"/>
    <col min="9986" max="9986" width="48.140625" style="1" customWidth="1"/>
    <col min="9987" max="9987" width="8.7109375" style="1" customWidth="1"/>
    <col min="9988" max="9989" width="14.140625" style="1" customWidth="1"/>
    <col min="9990" max="9990" width="21.85546875" style="1" customWidth="1"/>
    <col min="9991" max="9996" width="14.140625" style="1" customWidth="1"/>
    <col min="9997" max="10240" width="9.140625" style="1"/>
    <col min="10241" max="10241" width="7.7109375" style="1" bestFit="1" customWidth="1"/>
    <col min="10242" max="10242" width="48.140625" style="1" customWidth="1"/>
    <col min="10243" max="10243" width="8.7109375" style="1" customWidth="1"/>
    <col min="10244" max="10245" width="14.140625" style="1" customWidth="1"/>
    <col min="10246" max="10246" width="21.85546875" style="1" customWidth="1"/>
    <col min="10247" max="10252" width="14.140625" style="1" customWidth="1"/>
    <col min="10253" max="10496" width="9.140625" style="1"/>
    <col min="10497" max="10497" width="7.7109375" style="1" bestFit="1" customWidth="1"/>
    <col min="10498" max="10498" width="48.140625" style="1" customWidth="1"/>
    <col min="10499" max="10499" width="8.7109375" style="1" customWidth="1"/>
    <col min="10500" max="10501" width="14.140625" style="1" customWidth="1"/>
    <col min="10502" max="10502" width="21.85546875" style="1" customWidth="1"/>
    <col min="10503" max="10508" width="14.140625" style="1" customWidth="1"/>
    <col min="10509" max="10752" width="9.140625" style="1"/>
    <col min="10753" max="10753" width="7.7109375" style="1" bestFit="1" customWidth="1"/>
    <col min="10754" max="10754" width="48.140625" style="1" customWidth="1"/>
    <col min="10755" max="10755" width="8.7109375" style="1" customWidth="1"/>
    <col min="10756" max="10757" width="14.140625" style="1" customWidth="1"/>
    <col min="10758" max="10758" width="21.85546875" style="1" customWidth="1"/>
    <col min="10759" max="10764" width="14.140625" style="1" customWidth="1"/>
    <col min="10765" max="11008" width="9.140625" style="1"/>
    <col min="11009" max="11009" width="7.7109375" style="1" bestFit="1" customWidth="1"/>
    <col min="11010" max="11010" width="48.140625" style="1" customWidth="1"/>
    <col min="11011" max="11011" width="8.7109375" style="1" customWidth="1"/>
    <col min="11012" max="11013" width="14.140625" style="1" customWidth="1"/>
    <col min="11014" max="11014" width="21.85546875" style="1" customWidth="1"/>
    <col min="11015" max="11020" width="14.140625" style="1" customWidth="1"/>
    <col min="11021" max="11264" width="9.140625" style="1"/>
    <col min="11265" max="11265" width="7.7109375" style="1" bestFit="1" customWidth="1"/>
    <col min="11266" max="11266" width="48.140625" style="1" customWidth="1"/>
    <col min="11267" max="11267" width="8.7109375" style="1" customWidth="1"/>
    <col min="11268" max="11269" width="14.140625" style="1" customWidth="1"/>
    <col min="11270" max="11270" width="21.85546875" style="1" customWidth="1"/>
    <col min="11271" max="11276" width="14.140625" style="1" customWidth="1"/>
    <col min="11277" max="11520" width="9.140625" style="1"/>
    <col min="11521" max="11521" width="7.7109375" style="1" bestFit="1" customWidth="1"/>
    <col min="11522" max="11522" width="48.140625" style="1" customWidth="1"/>
    <col min="11523" max="11523" width="8.7109375" style="1" customWidth="1"/>
    <col min="11524" max="11525" width="14.140625" style="1" customWidth="1"/>
    <col min="11526" max="11526" width="21.85546875" style="1" customWidth="1"/>
    <col min="11527" max="11532" width="14.140625" style="1" customWidth="1"/>
    <col min="11533" max="11776" width="9.140625" style="1"/>
    <col min="11777" max="11777" width="7.7109375" style="1" bestFit="1" customWidth="1"/>
    <col min="11778" max="11778" width="48.140625" style="1" customWidth="1"/>
    <col min="11779" max="11779" width="8.7109375" style="1" customWidth="1"/>
    <col min="11780" max="11781" width="14.140625" style="1" customWidth="1"/>
    <col min="11782" max="11782" width="21.85546875" style="1" customWidth="1"/>
    <col min="11783" max="11788" width="14.140625" style="1" customWidth="1"/>
    <col min="11789" max="12032" width="9.140625" style="1"/>
    <col min="12033" max="12033" width="7.7109375" style="1" bestFit="1" customWidth="1"/>
    <col min="12034" max="12034" width="48.140625" style="1" customWidth="1"/>
    <col min="12035" max="12035" width="8.7109375" style="1" customWidth="1"/>
    <col min="12036" max="12037" width="14.140625" style="1" customWidth="1"/>
    <col min="12038" max="12038" width="21.85546875" style="1" customWidth="1"/>
    <col min="12039" max="12044" width="14.140625" style="1" customWidth="1"/>
    <col min="12045" max="12288" width="9.140625" style="1"/>
    <col min="12289" max="12289" width="7.7109375" style="1" bestFit="1" customWidth="1"/>
    <col min="12290" max="12290" width="48.140625" style="1" customWidth="1"/>
    <col min="12291" max="12291" width="8.7109375" style="1" customWidth="1"/>
    <col min="12292" max="12293" width="14.140625" style="1" customWidth="1"/>
    <col min="12294" max="12294" width="21.85546875" style="1" customWidth="1"/>
    <col min="12295" max="12300" width="14.140625" style="1" customWidth="1"/>
    <col min="12301" max="12544" width="9.140625" style="1"/>
    <col min="12545" max="12545" width="7.7109375" style="1" bestFit="1" customWidth="1"/>
    <col min="12546" max="12546" width="48.140625" style="1" customWidth="1"/>
    <col min="12547" max="12547" width="8.7109375" style="1" customWidth="1"/>
    <col min="12548" max="12549" width="14.140625" style="1" customWidth="1"/>
    <col min="12550" max="12550" width="21.85546875" style="1" customWidth="1"/>
    <col min="12551" max="12556" width="14.140625" style="1" customWidth="1"/>
    <col min="12557" max="12800" width="9.140625" style="1"/>
    <col min="12801" max="12801" width="7.7109375" style="1" bestFit="1" customWidth="1"/>
    <col min="12802" max="12802" width="48.140625" style="1" customWidth="1"/>
    <col min="12803" max="12803" width="8.7109375" style="1" customWidth="1"/>
    <col min="12804" max="12805" width="14.140625" style="1" customWidth="1"/>
    <col min="12806" max="12806" width="21.85546875" style="1" customWidth="1"/>
    <col min="12807" max="12812" width="14.140625" style="1" customWidth="1"/>
    <col min="12813" max="13056" width="9.140625" style="1"/>
    <col min="13057" max="13057" width="7.7109375" style="1" bestFit="1" customWidth="1"/>
    <col min="13058" max="13058" width="48.140625" style="1" customWidth="1"/>
    <col min="13059" max="13059" width="8.7109375" style="1" customWidth="1"/>
    <col min="13060" max="13061" width="14.140625" style="1" customWidth="1"/>
    <col min="13062" max="13062" width="21.85546875" style="1" customWidth="1"/>
    <col min="13063" max="13068" width="14.140625" style="1" customWidth="1"/>
    <col min="13069" max="13312" width="9.140625" style="1"/>
    <col min="13313" max="13313" width="7.7109375" style="1" bestFit="1" customWidth="1"/>
    <col min="13314" max="13314" width="48.140625" style="1" customWidth="1"/>
    <col min="13315" max="13315" width="8.7109375" style="1" customWidth="1"/>
    <col min="13316" max="13317" width="14.140625" style="1" customWidth="1"/>
    <col min="13318" max="13318" width="21.85546875" style="1" customWidth="1"/>
    <col min="13319" max="13324" width="14.140625" style="1" customWidth="1"/>
    <col min="13325" max="13568" width="9.140625" style="1"/>
    <col min="13569" max="13569" width="7.7109375" style="1" bestFit="1" customWidth="1"/>
    <col min="13570" max="13570" width="48.140625" style="1" customWidth="1"/>
    <col min="13571" max="13571" width="8.7109375" style="1" customWidth="1"/>
    <col min="13572" max="13573" width="14.140625" style="1" customWidth="1"/>
    <col min="13574" max="13574" width="21.85546875" style="1" customWidth="1"/>
    <col min="13575" max="13580" width="14.140625" style="1" customWidth="1"/>
    <col min="13581" max="13824" width="9.140625" style="1"/>
    <col min="13825" max="13825" width="7.7109375" style="1" bestFit="1" customWidth="1"/>
    <col min="13826" max="13826" width="48.140625" style="1" customWidth="1"/>
    <col min="13827" max="13827" width="8.7109375" style="1" customWidth="1"/>
    <col min="13828" max="13829" width="14.140625" style="1" customWidth="1"/>
    <col min="13830" max="13830" width="21.85546875" style="1" customWidth="1"/>
    <col min="13831" max="13836" width="14.140625" style="1" customWidth="1"/>
    <col min="13837" max="14080" width="9.140625" style="1"/>
    <col min="14081" max="14081" width="7.7109375" style="1" bestFit="1" customWidth="1"/>
    <col min="14082" max="14082" width="48.140625" style="1" customWidth="1"/>
    <col min="14083" max="14083" width="8.7109375" style="1" customWidth="1"/>
    <col min="14084" max="14085" width="14.140625" style="1" customWidth="1"/>
    <col min="14086" max="14086" width="21.85546875" style="1" customWidth="1"/>
    <col min="14087" max="14092" width="14.140625" style="1" customWidth="1"/>
    <col min="14093" max="14336" width="9.140625" style="1"/>
    <col min="14337" max="14337" width="7.7109375" style="1" bestFit="1" customWidth="1"/>
    <col min="14338" max="14338" width="48.140625" style="1" customWidth="1"/>
    <col min="14339" max="14339" width="8.7109375" style="1" customWidth="1"/>
    <col min="14340" max="14341" width="14.140625" style="1" customWidth="1"/>
    <col min="14342" max="14342" width="21.85546875" style="1" customWidth="1"/>
    <col min="14343" max="14348" width="14.140625" style="1" customWidth="1"/>
    <col min="14349" max="14592" width="9.140625" style="1"/>
    <col min="14593" max="14593" width="7.7109375" style="1" bestFit="1" customWidth="1"/>
    <col min="14594" max="14594" width="48.140625" style="1" customWidth="1"/>
    <col min="14595" max="14595" width="8.7109375" style="1" customWidth="1"/>
    <col min="14596" max="14597" width="14.140625" style="1" customWidth="1"/>
    <col min="14598" max="14598" width="21.85546875" style="1" customWidth="1"/>
    <col min="14599" max="14604" width="14.140625" style="1" customWidth="1"/>
    <col min="14605" max="14848" width="9.140625" style="1"/>
    <col min="14849" max="14849" width="7.7109375" style="1" bestFit="1" customWidth="1"/>
    <col min="14850" max="14850" width="48.140625" style="1" customWidth="1"/>
    <col min="14851" max="14851" width="8.7109375" style="1" customWidth="1"/>
    <col min="14852" max="14853" width="14.140625" style="1" customWidth="1"/>
    <col min="14854" max="14854" width="21.85546875" style="1" customWidth="1"/>
    <col min="14855" max="14860" width="14.140625" style="1" customWidth="1"/>
    <col min="14861" max="15104" width="9.140625" style="1"/>
    <col min="15105" max="15105" width="7.7109375" style="1" bestFit="1" customWidth="1"/>
    <col min="15106" max="15106" width="48.140625" style="1" customWidth="1"/>
    <col min="15107" max="15107" width="8.7109375" style="1" customWidth="1"/>
    <col min="15108" max="15109" width="14.140625" style="1" customWidth="1"/>
    <col min="15110" max="15110" width="21.85546875" style="1" customWidth="1"/>
    <col min="15111" max="15116" width="14.140625" style="1" customWidth="1"/>
    <col min="15117" max="15360" width="9.140625" style="1"/>
    <col min="15361" max="15361" width="7.7109375" style="1" bestFit="1" customWidth="1"/>
    <col min="15362" max="15362" width="48.140625" style="1" customWidth="1"/>
    <col min="15363" max="15363" width="8.7109375" style="1" customWidth="1"/>
    <col min="15364" max="15365" width="14.140625" style="1" customWidth="1"/>
    <col min="15366" max="15366" width="21.85546875" style="1" customWidth="1"/>
    <col min="15367" max="15372" width="14.140625" style="1" customWidth="1"/>
    <col min="15373" max="15616" width="9.140625" style="1"/>
    <col min="15617" max="15617" width="7.7109375" style="1" bestFit="1" customWidth="1"/>
    <col min="15618" max="15618" width="48.140625" style="1" customWidth="1"/>
    <col min="15619" max="15619" width="8.7109375" style="1" customWidth="1"/>
    <col min="15620" max="15621" width="14.140625" style="1" customWidth="1"/>
    <col min="15622" max="15622" width="21.85546875" style="1" customWidth="1"/>
    <col min="15623" max="15628" width="14.140625" style="1" customWidth="1"/>
    <col min="15629" max="15872" width="9.140625" style="1"/>
    <col min="15873" max="15873" width="7.7109375" style="1" bestFit="1" customWidth="1"/>
    <col min="15874" max="15874" width="48.140625" style="1" customWidth="1"/>
    <col min="15875" max="15875" width="8.7109375" style="1" customWidth="1"/>
    <col min="15876" max="15877" width="14.140625" style="1" customWidth="1"/>
    <col min="15878" max="15878" width="21.85546875" style="1" customWidth="1"/>
    <col min="15879" max="15884" width="14.140625" style="1" customWidth="1"/>
    <col min="15885" max="16128" width="9.140625" style="1"/>
    <col min="16129" max="16129" width="7.7109375" style="1" bestFit="1" customWidth="1"/>
    <col min="16130" max="16130" width="48.140625" style="1" customWidth="1"/>
    <col min="16131" max="16131" width="8.7109375" style="1" customWidth="1"/>
    <col min="16132" max="16133" width="14.140625" style="1" customWidth="1"/>
    <col min="16134" max="16134" width="21.85546875" style="1" customWidth="1"/>
    <col min="16135" max="16140" width="14.140625" style="1" customWidth="1"/>
    <col min="16141" max="16384" width="9.140625" style="1"/>
  </cols>
  <sheetData>
    <row r="1" spans="1:12" ht="14.25" x14ac:dyDescent="0.2">
      <c r="A1" s="1"/>
      <c r="C1" s="1"/>
      <c r="E1" s="4"/>
      <c r="F1" s="2"/>
      <c r="H1" s="2"/>
      <c r="I1" s="2"/>
      <c r="K1" s="2"/>
      <c r="L1" s="10" t="s">
        <v>36</v>
      </c>
    </row>
    <row r="2" spans="1:12" ht="24.75" customHeight="1" x14ac:dyDescent="0.2">
      <c r="A2" s="81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2" customFormat="1" ht="21" customHeight="1" x14ac:dyDescent="0.2">
      <c r="A3" s="82" t="s">
        <v>39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2" customFormat="1" ht="21" customHeight="1" x14ac:dyDescent="0.2">
      <c r="A4" s="83" t="s">
        <v>63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s="4" customFormat="1" ht="18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">
      <c r="A6" s="11"/>
      <c r="B6" s="1"/>
      <c r="C6" s="11"/>
      <c r="D6" s="1"/>
      <c r="E6" s="1"/>
      <c r="F6" s="1"/>
      <c r="G6" s="1"/>
      <c r="H6" s="1"/>
      <c r="I6" s="1"/>
      <c r="J6" s="1"/>
      <c r="K6" s="1"/>
      <c r="L6" s="1"/>
    </row>
    <row r="7" spans="1:12" ht="14.25" thickBot="1" x14ac:dyDescent="0.3">
      <c r="B7" s="12"/>
      <c r="D7" s="1"/>
      <c r="E7" s="1"/>
      <c r="F7" s="13"/>
      <c r="G7" s="1"/>
      <c r="H7" s="1"/>
      <c r="I7" s="13"/>
      <c r="J7" s="1"/>
      <c r="K7" s="14" t="s">
        <v>30</v>
      </c>
      <c r="L7" s="13"/>
    </row>
    <row r="8" spans="1:12" ht="21" customHeight="1" thickBot="1" x14ac:dyDescent="0.25">
      <c r="A8" s="15"/>
      <c r="B8" s="15"/>
      <c r="C8" s="15"/>
      <c r="D8" s="84" t="s">
        <v>27</v>
      </c>
      <c r="E8" s="84"/>
      <c r="F8" s="85"/>
      <c r="G8" s="86" t="s">
        <v>28</v>
      </c>
      <c r="H8" s="84"/>
      <c r="I8" s="85"/>
      <c r="J8" s="84" t="s">
        <v>29</v>
      </c>
      <c r="K8" s="84"/>
      <c r="L8" s="85"/>
    </row>
    <row r="9" spans="1:12" ht="12.75" customHeight="1" x14ac:dyDescent="0.2">
      <c r="A9" s="87" t="s">
        <v>64</v>
      </c>
      <c r="B9" s="87" t="s">
        <v>37</v>
      </c>
      <c r="C9" s="87" t="s">
        <v>35</v>
      </c>
      <c r="D9" s="89" t="s">
        <v>32</v>
      </c>
      <c r="E9" s="16" t="s">
        <v>31</v>
      </c>
      <c r="F9" s="16"/>
      <c r="G9" s="91" t="s">
        <v>33</v>
      </c>
      <c r="H9" s="16" t="s">
        <v>31</v>
      </c>
      <c r="I9" s="17"/>
      <c r="J9" s="89" t="s">
        <v>34</v>
      </c>
      <c r="K9" s="16" t="s">
        <v>31</v>
      </c>
      <c r="L9" s="18"/>
    </row>
    <row r="10" spans="1:12" ht="27.75" thickBot="1" x14ac:dyDescent="0.25">
      <c r="A10" s="88"/>
      <c r="B10" s="88"/>
      <c r="C10" s="88"/>
      <c r="D10" s="90"/>
      <c r="E10" s="19" t="s">
        <v>38</v>
      </c>
      <c r="F10" s="20" t="s">
        <v>54</v>
      </c>
      <c r="G10" s="92"/>
      <c r="H10" s="19" t="s">
        <v>38</v>
      </c>
      <c r="I10" s="21" t="s">
        <v>54</v>
      </c>
      <c r="J10" s="90"/>
      <c r="K10" s="19" t="s">
        <v>38</v>
      </c>
      <c r="L10" s="21" t="s">
        <v>54</v>
      </c>
    </row>
    <row r="11" spans="1:12" s="12" customFormat="1" x14ac:dyDescent="0.2">
      <c r="A11" s="22">
        <v>1</v>
      </c>
      <c r="B11" s="23">
        <v>2</v>
      </c>
      <c r="C11" s="24">
        <v>3</v>
      </c>
      <c r="D11" s="24">
        <v>4</v>
      </c>
      <c r="E11" s="24">
        <v>5</v>
      </c>
      <c r="F11" s="23">
        <v>6</v>
      </c>
      <c r="G11" s="24">
        <v>7</v>
      </c>
      <c r="H11" s="24">
        <v>8</v>
      </c>
      <c r="I11" s="23">
        <v>9</v>
      </c>
      <c r="J11" s="24">
        <v>10</v>
      </c>
      <c r="K11" s="24">
        <v>11</v>
      </c>
      <c r="L11" s="25">
        <v>12</v>
      </c>
    </row>
    <row r="12" spans="1:12" ht="56.25" customHeight="1" x14ac:dyDescent="0.2">
      <c r="A12" s="26" t="s">
        <v>65</v>
      </c>
      <c r="B12" s="27" t="s">
        <v>66</v>
      </c>
      <c r="C12" s="28"/>
      <c r="D12" s="29">
        <f t="shared" ref="D12:L12" si="0">SUM(D13,D49,D68)</f>
        <v>173492953.82190001</v>
      </c>
      <c r="E12" s="29">
        <f t="shared" si="0"/>
        <v>166465770.43270001</v>
      </c>
      <c r="F12" s="29">
        <f t="shared" si="0"/>
        <v>12063106.803300001</v>
      </c>
      <c r="G12" s="29">
        <f t="shared" si="0"/>
        <v>172790180.22839999</v>
      </c>
      <c r="H12" s="29">
        <f t="shared" si="0"/>
        <v>160232551.37900001</v>
      </c>
      <c r="I12" s="29">
        <f t="shared" si="0"/>
        <v>16983543.0035</v>
      </c>
      <c r="J12" s="29">
        <f t="shared" si="0"/>
        <v>74476806.411400005</v>
      </c>
      <c r="K12" s="29">
        <f t="shared" si="0"/>
        <v>72160166.069900006</v>
      </c>
      <c r="L12" s="30">
        <f t="shared" si="0"/>
        <v>2828142.8884000001</v>
      </c>
    </row>
    <row r="13" spans="1:12" s="3" customFormat="1" ht="61.5" customHeight="1" x14ac:dyDescent="0.2">
      <c r="A13" s="31" t="s">
        <v>67</v>
      </c>
      <c r="B13" s="32" t="s">
        <v>68</v>
      </c>
      <c r="C13" s="33">
        <v>7100</v>
      </c>
      <c r="D13" s="29">
        <f>SUM(D14,D18,D20,D40,D43)</f>
        <v>37376212.726999998</v>
      </c>
      <c r="E13" s="29">
        <f>SUM(E14,E18,E20,E40,E43)</f>
        <v>37376212.726999998</v>
      </c>
      <c r="F13" s="34" t="s">
        <v>0</v>
      </c>
      <c r="G13" s="29">
        <f>SUM(G14,G18,G20,G40,G43)</f>
        <v>38016667.0255</v>
      </c>
      <c r="H13" s="29">
        <f>SUM(H14,H18,H20,H40,H43)</f>
        <v>38016667.0255</v>
      </c>
      <c r="I13" s="34" t="s">
        <v>0</v>
      </c>
      <c r="J13" s="29">
        <f>SUM(J14,J18,J20,J40,J43)</f>
        <v>14392633.413900003</v>
      </c>
      <c r="K13" s="29">
        <f>SUM(K14,K18,K20,K40,K43)</f>
        <v>14392633.413900003</v>
      </c>
      <c r="L13" s="35" t="s">
        <v>0</v>
      </c>
    </row>
    <row r="14" spans="1:12" s="3" customFormat="1" ht="42" customHeight="1" x14ac:dyDescent="0.2">
      <c r="A14" s="31" t="s">
        <v>69</v>
      </c>
      <c r="B14" s="36" t="s">
        <v>70</v>
      </c>
      <c r="C14" s="37">
        <v>7131</v>
      </c>
      <c r="D14" s="38">
        <f>SUM(D15:D17)</f>
        <v>12089527.66</v>
      </c>
      <c r="E14" s="38">
        <f>SUM(E15:E17)</f>
        <v>12089527.66</v>
      </c>
      <c r="F14" s="34" t="s">
        <v>0</v>
      </c>
      <c r="G14" s="38">
        <f>SUM(G15:G17)</f>
        <v>12264708.7895</v>
      </c>
      <c r="H14" s="38">
        <f>SUM(H15:H17)</f>
        <v>12264708.7895</v>
      </c>
      <c r="I14" s="34" t="s">
        <v>0</v>
      </c>
      <c r="J14" s="38">
        <f>SUM(J15:J17)</f>
        <v>4028265.9448999995</v>
      </c>
      <c r="K14" s="38">
        <f>SUM(K15:K17)</f>
        <v>4028265.9448999995</v>
      </c>
      <c r="L14" s="35" t="s">
        <v>0</v>
      </c>
    </row>
    <row r="15" spans="1:12" ht="40.5" customHeight="1" x14ac:dyDescent="0.2">
      <c r="A15" s="39" t="s">
        <v>1</v>
      </c>
      <c r="B15" s="40" t="s">
        <v>40</v>
      </c>
      <c r="C15" s="41"/>
      <c r="D15" s="42">
        <f>SUM(E15:F15)</f>
        <v>7706381.5839999998</v>
      </c>
      <c r="E15" s="42">
        <v>7706381.5839999998</v>
      </c>
      <c r="F15" s="42" t="s">
        <v>0</v>
      </c>
      <c r="G15" s="42">
        <f>SUM(H15:I15)</f>
        <v>7654090.2209999999</v>
      </c>
      <c r="H15" s="42">
        <v>7654090.2209999999</v>
      </c>
      <c r="I15" s="42" t="s">
        <v>0</v>
      </c>
      <c r="J15" s="42">
        <f>SUM(K15:L15)</f>
        <v>1809706.9095999999</v>
      </c>
      <c r="K15" s="42">
        <v>1809706.9095999999</v>
      </c>
      <c r="L15" s="43" t="s">
        <v>0</v>
      </c>
    </row>
    <row r="16" spans="1:12" ht="39" customHeight="1" x14ac:dyDescent="0.2">
      <c r="A16" s="44">
        <v>1112</v>
      </c>
      <c r="B16" s="40" t="s">
        <v>41</v>
      </c>
      <c r="C16" s="41"/>
      <c r="D16" s="42">
        <f>SUM(E16:F16)</f>
        <v>2998645.3790000002</v>
      </c>
      <c r="E16" s="42">
        <v>2998645.3790000002</v>
      </c>
      <c r="F16" s="42" t="s">
        <v>0</v>
      </c>
      <c r="G16" s="42">
        <f>SUM(H16:I16)</f>
        <v>2633079.0345000001</v>
      </c>
      <c r="H16" s="42">
        <v>2633079.0345000001</v>
      </c>
      <c r="I16" s="42" t="s">
        <v>0</v>
      </c>
      <c r="J16" s="42">
        <f>SUM(K16:L16)</f>
        <v>836728.33569999994</v>
      </c>
      <c r="K16" s="42">
        <v>836728.33569999994</v>
      </c>
      <c r="L16" s="43" t="s">
        <v>0</v>
      </c>
    </row>
    <row r="17" spans="1:12" ht="27" customHeight="1" x14ac:dyDescent="0.2">
      <c r="A17" s="45">
        <v>1113</v>
      </c>
      <c r="B17" s="46" t="s">
        <v>71</v>
      </c>
      <c r="D17" s="42">
        <f>SUM(E17:F17)</f>
        <v>1384500.6969999999</v>
      </c>
      <c r="E17" s="42">
        <v>1384500.6969999999</v>
      </c>
      <c r="F17" s="42" t="s">
        <v>0</v>
      </c>
      <c r="G17" s="42">
        <f>SUM(H17:I17)</f>
        <v>1977539.534</v>
      </c>
      <c r="H17" s="42">
        <v>1977539.534</v>
      </c>
      <c r="I17" s="42" t="s">
        <v>0</v>
      </c>
      <c r="J17" s="42">
        <f>SUM(K17:L17)</f>
        <v>1381830.6995999999</v>
      </c>
      <c r="K17" s="42">
        <v>1381830.6995999999</v>
      </c>
      <c r="L17" s="43" t="s">
        <v>0</v>
      </c>
    </row>
    <row r="18" spans="1:12" s="3" customFormat="1" ht="28.5" customHeight="1" x14ac:dyDescent="0.2">
      <c r="A18" s="31">
        <v>1120</v>
      </c>
      <c r="B18" s="36" t="s">
        <v>72</v>
      </c>
      <c r="C18" s="37">
        <v>7136</v>
      </c>
      <c r="D18" s="38">
        <f>SUM(D19)</f>
        <v>20392798.530000001</v>
      </c>
      <c r="E18" s="38">
        <f>SUM(E19)</f>
        <v>20392798.530000001</v>
      </c>
      <c r="F18" s="34" t="s">
        <v>0</v>
      </c>
      <c r="G18" s="38">
        <f>SUM(G19)</f>
        <v>20839610.799000002</v>
      </c>
      <c r="H18" s="38">
        <f>SUM(H19)</f>
        <v>20839610.799000002</v>
      </c>
      <c r="I18" s="34" t="s">
        <v>0</v>
      </c>
      <c r="J18" s="38">
        <f>SUM(J19)</f>
        <v>7407309.5395</v>
      </c>
      <c r="K18" s="38">
        <f>SUM(K19)</f>
        <v>7407309.5395</v>
      </c>
      <c r="L18" s="35" t="s">
        <v>0</v>
      </c>
    </row>
    <row r="19" spans="1:12" ht="32.25" customHeight="1" x14ac:dyDescent="0.2">
      <c r="A19" s="39" t="s">
        <v>2</v>
      </c>
      <c r="B19" s="40" t="s">
        <v>42</v>
      </c>
      <c r="C19" s="41"/>
      <c r="D19" s="42">
        <f>SUM(E19:F19)</f>
        <v>20392798.530000001</v>
      </c>
      <c r="E19" s="42">
        <v>20392798.530000001</v>
      </c>
      <c r="F19" s="42" t="s">
        <v>0</v>
      </c>
      <c r="G19" s="42">
        <f>SUM(H19:I19)</f>
        <v>20839610.799000002</v>
      </c>
      <c r="H19" s="42">
        <v>20839610.799000002</v>
      </c>
      <c r="I19" s="42" t="s">
        <v>0</v>
      </c>
      <c r="J19" s="42">
        <f>SUM(K19:L19)</f>
        <v>7407309.5395</v>
      </c>
      <c r="K19" s="42">
        <v>7407309.5395</v>
      </c>
      <c r="L19" s="43" t="s">
        <v>0</v>
      </c>
    </row>
    <row r="20" spans="1:12" s="3" customFormat="1" ht="100.5" customHeight="1" x14ac:dyDescent="0.2">
      <c r="A20" s="31" t="s">
        <v>73</v>
      </c>
      <c r="B20" s="36" t="s">
        <v>74</v>
      </c>
      <c r="C20" s="33">
        <v>7145</v>
      </c>
      <c r="D20" s="38">
        <f>SUM(D21:D39)</f>
        <v>4077456.537</v>
      </c>
      <c r="E20" s="38">
        <f>SUM(E21:E39)</f>
        <v>4077456.537</v>
      </c>
      <c r="F20" s="34" t="s">
        <v>0</v>
      </c>
      <c r="G20" s="38">
        <f>SUM(G21:G39)</f>
        <v>4087217.4369999999</v>
      </c>
      <c r="H20" s="38">
        <f>SUM(H21:H39)</f>
        <v>4087217.4369999999</v>
      </c>
      <c r="I20" s="34" t="s">
        <v>0</v>
      </c>
      <c r="J20" s="38">
        <f>SUM(J21:J39)</f>
        <v>2471587.7875000006</v>
      </c>
      <c r="K20" s="38">
        <f>SUM(K21:K39)</f>
        <v>2471587.7875000006</v>
      </c>
      <c r="L20" s="35" t="s">
        <v>0</v>
      </c>
    </row>
    <row r="21" spans="1:12" ht="57" customHeight="1" x14ac:dyDescent="0.2">
      <c r="A21" s="47" t="s">
        <v>75</v>
      </c>
      <c r="B21" s="46" t="s">
        <v>76</v>
      </c>
      <c r="D21" s="42">
        <f t="shared" ref="D21:D39" si="1">SUM(E21:F21)</f>
        <v>260685.2</v>
      </c>
      <c r="E21" s="42">
        <v>260685.2</v>
      </c>
      <c r="F21" s="48" t="s">
        <v>0</v>
      </c>
      <c r="G21" s="42">
        <f>SUM(H21:I21)</f>
        <v>261312.9</v>
      </c>
      <c r="H21" s="48">
        <v>261312.9</v>
      </c>
      <c r="I21" s="48" t="s">
        <v>0</v>
      </c>
      <c r="J21" s="42">
        <f>SUM(K21:L21)</f>
        <v>186616.8492</v>
      </c>
      <c r="K21" s="48">
        <v>186616.8492</v>
      </c>
      <c r="L21" s="49" t="s">
        <v>0</v>
      </c>
    </row>
    <row r="22" spans="1:12" ht="78.75" customHeight="1" x14ac:dyDescent="0.2">
      <c r="A22" s="47" t="s">
        <v>77</v>
      </c>
      <c r="B22" s="46" t="s">
        <v>78</v>
      </c>
      <c r="C22" s="50"/>
      <c r="D22" s="42">
        <f t="shared" si="1"/>
        <v>34287.699999999997</v>
      </c>
      <c r="E22" s="48">
        <v>34287.699999999997</v>
      </c>
      <c r="F22" s="48" t="s">
        <v>0</v>
      </c>
      <c r="G22" s="42">
        <f>SUM(H22:I22)</f>
        <v>34832.699999999997</v>
      </c>
      <c r="H22" s="48">
        <v>34832.699999999997</v>
      </c>
      <c r="I22" s="48" t="s">
        <v>0</v>
      </c>
      <c r="J22" s="42">
        <f>SUM(K22:L22)</f>
        <v>26933.702999999998</v>
      </c>
      <c r="K22" s="48">
        <v>26933.702999999998</v>
      </c>
      <c r="L22" s="49" t="s">
        <v>0</v>
      </c>
    </row>
    <row r="23" spans="1:12" ht="51.75" customHeight="1" x14ac:dyDescent="0.2">
      <c r="A23" s="39" t="s">
        <v>79</v>
      </c>
      <c r="B23" s="40" t="s">
        <v>80</v>
      </c>
      <c r="C23" s="41"/>
      <c r="D23" s="42">
        <f t="shared" si="1"/>
        <v>28875.1</v>
      </c>
      <c r="E23" s="42">
        <v>28875.1</v>
      </c>
      <c r="F23" s="42" t="s">
        <v>0</v>
      </c>
      <c r="G23" s="42">
        <f t="shared" ref="G23:G42" si="2">SUM(H23:I23)</f>
        <v>20457.599999999999</v>
      </c>
      <c r="H23" s="42">
        <v>20457.599999999999</v>
      </c>
      <c r="I23" s="42" t="s">
        <v>0</v>
      </c>
      <c r="J23" s="42">
        <f t="shared" ref="J23:J42" si="3">SUM(K23:L23)</f>
        <v>14357.849999999999</v>
      </c>
      <c r="K23" s="42">
        <v>14357.849999999999</v>
      </c>
      <c r="L23" s="43" t="s">
        <v>0</v>
      </c>
    </row>
    <row r="24" spans="1:12" ht="120.75" customHeight="1" x14ac:dyDescent="0.2">
      <c r="A24" s="39" t="s">
        <v>81</v>
      </c>
      <c r="B24" s="40" t="s">
        <v>82</v>
      </c>
      <c r="C24" s="41"/>
      <c r="D24" s="42">
        <f t="shared" si="1"/>
        <v>253904.25</v>
      </c>
      <c r="E24" s="42">
        <v>253904.25</v>
      </c>
      <c r="F24" s="42" t="s">
        <v>0</v>
      </c>
      <c r="G24" s="42">
        <f t="shared" si="2"/>
        <v>257684.25</v>
      </c>
      <c r="H24" s="42">
        <v>257684.25</v>
      </c>
      <c r="I24" s="42" t="s">
        <v>0</v>
      </c>
      <c r="J24" s="42">
        <f t="shared" si="3"/>
        <v>191617.62900000002</v>
      </c>
      <c r="K24" s="42">
        <v>191617.62900000002</v>
      </c>
      <c r="L24" s="43" t="s">
        <v>0</v>
      </c>
    </row>
    <row r="25" spans="1:12" ht="90.75" customHeight="1" x14ac:dyDescent="0.2">
      <c r="A25" s="39" t="s">
        <v>83</v>
      </c>
      <c r="B25" s="40" t="s">
        <v>84</v>
      </c>
      <c r="C25" s="41"/>
      <c r="D25" s="42">
        <f t="shared" si="1"/>
        <v>57289.5</v>
      </c>
      <c r="E25" s="42">
        <v>57289.5</v>
      </c>
      <c r="F25" s="42" t="s">
        <v>0</v>
      </c>
      <c r="G25" s="42">
        <f t="shared" si="2"/>
        <v>57409.5</v>
      </c>
      <c r="H25" s="42">
        <v>57409.5</v>
      </c>
      <c r="I25" s="42" t="s">
        <v>0</v>
      </c>
      <c r="J25" s="42">
        <f t="shared" si="3"/>
        <v>52979.065000000002</v>
      </c>
      <c r="K25" s="42">
        <v>52979.065000000002</v>
      </c>
      <c r="L25" s="43" t="s">
        <v>0</v>
      </c>
    </row>
    <row r="26" spans="1:12" ht="71.25" customHeight="1" x14ac:dyDescent="0.2">
      <c r="A26" s="51" t="s">
        <v>85</v>
      </c>
      <c r="B26" s="40" t="s">
        <v>86</v>
      </c>
      <c r="C26" s="41"/>
      <c r="D26" s="42">
        <f t="shared" si="1"/>
        <v>69497.5</v>
      </c>
      <c r="E26" s="42">
        <v>69497.5</v>
      </c>
      <c r="F26" s="42" t="s">
        <v>0</v>
      </c>
      <c r="G26" s="42">
        <f t="shared" si="2"/>
        <v>69597.5</v>
      </c>
      <c r="H26" s="42">
        <v>69597.5</v>
      </c>
      <c r="I26" s="42" t="s">
        <v>0</v>
      </c>
      <c r="J26" s="42">
        <f t="shared" si="3"/>
        <v>20004.932999999997</v>
      </c>
      <c r="K26" s="42">
        <v>20004.932999999997</v>
      </c>
      <c r="L26" s="43" t="s">
        <v>0</v>
      </c>
    </row>
    <row r="27" spans="1:12" ht="61.5" customHeight="1" x14ac:dyDescent="0.2">
      <c r="A27" s="39" t="s">
        <v>87</v>
      </c>
      <c r="B27" s="40" t="s">
        <v>88</v>
      </c>
      <c r="C27" s="41"/>
      <c r="D27" s="42">
        <f t="shared" si="1"/>
        <v>931204.57700000005</v>
      </c>
      <c r="E27" s="42">
        <v>931204.57700000005</v>
      </c>
      <c r="F27" s="42" t="s">
        <v>0</v>
      </c>
      <c r="G27" s="42">
        <f t="shared" si="2"/>
        <v>933766.37699999998</v>
      </c>
      <c r="H27" s="42">
        <v>933766.37699999998</v>
      </c>
      <c r="I27" s="42" t="s">
        <v>0</v>
      </c>
      <c r="J27" s="42">
        <f t="shared" si="3"/>
        <v>549614.24990000005</v>
      </c>
      <c r="K27" s="42">
        <v>549614.24990000005</v>
      </c>
      <c r="L27" s="43" t="s">
        <v>0</v>
      </c>
    </row>
    <row r="28" spans="1:12" ht="81" x14ac:dyDescent="0.2">
      <c r="A28" s="39" t="s">
        <v>89</v>
      </c>
      <c r="B28" s="52" t="s">
        <v>90</v>
      </c>
      <c r="C28" s="41"/>
      <c r="D28" s="42">
        <f t="shared" si="1"/>
        <v>193053.35</v>
      </c>
      <c r="E28" s="42">
        <v>193053.35</v>
      </c>
      <c r="F28" s="42" t="s">
        <v>0</v>
      </c>
      <c r="G28" s="42">
        <f t="shared" si="2"/>
        <v>195978.05</v>
      </c>
      <c r="H28" s="42">
        <v>195978.05</v>
      </c>
      <c r="I28" s="42" t="s">
        <v>0</v>
      </c>
      <c r="J28" s="42">
        <f t="shared" si="3"/>
        <v>121482.14510000001</v>
      </c>
      <c r="K28" s="42">
        <v>121482.14510000001</v>
      </c>
      <c r="L28" s="43" t="s">
        <v>0</v>
      </c>
    </row>
    <row r="29" spans="1:12" ht="82.5" customHeight="1" x14ac:dyDescent="0.2">
      <c r="A29" s="39" t="s">
        <v>91</v>
      </c>
      <c r="B29" s="40" t="s">
        <v>92</v>
      </c>
      <c r="C29" s="41"/>
      <c r="D29" s="42">
        <f t="shared" si="1"/>
        <v>220435.7</v>
      </c>
      <c r="E29" s="42">
        <v>220435.7</v>
      </c>
      <c r="F29" s="42" t="s">
        <v>0</v>
      </c>
      <c r="G29" s="42">
        <f t="shared" si="2"/>
        <v>224524.7</v>
      </c>
      <c r="H29" s="42">
        <v>224524.7</v>
      </c>
      <c r="I29" s="42" t="s">
        <v>0</v>
      </c>
      <c r="J29" s="42">
        <f t="shared" si="3"/>
        <v>155764.63500000001</v>
      </c>
      <c r="K29" s="42">
        <v>155764.63500000001</v>
      </c>
      <c r="L29" s="43" t="s">
        <v>0</v>
      </c>
    </row>
    <row r="30" spans="1:12" ht="60" customHeight="1" x14ac:dyDescent="0.2">
      <c r="A30" s="39" t="s">
        <v>93</v>
      </c>
      <c r="B30" s="40" t="s">
        <v>94</v>
      </c>
      <c r="C30" s="41"/>
      <c r="D30" s="42">
        <f t="shared" si="1"/>
        <v>236508.5</v>
      </c>
      <c r="E30" s="42">
        <v>236508.5</v>
      </c>
      <c r="F30" s="42" t="s">
        <v>0</v>
      </c>
      <c r="G30" s="42">
        <f t="shared" si="2"/>
        <v>237028.69999999998</v>
      </c>
      <c r="H30" s="42">
        <v>237028.69999999998</v>
      </c>
      <c r="I30" s="42" t="s">
        <v>0</v>
      </c>
      <c r="J30" s="42">
        <f t="shared" si="3"/>
        <v>156409.23500000002</v>
      </c>
      <c r="K30" s="42">
        <v>156409.23500000002</v>
      </c>
      <c r="L30" s="43" t="s">
        <v>0</v>
      </c>
    </row>
    <row r="31" spans="1:12" ht="56.25" customHeight="1" x14ac:dyDescent="0.2">
      <c r="A31" s="39" t="s">
        <v>95</v>
      </c>
      <c r="B31" s="40" t="s">
        <v>96</v>
      </c>
      <c r="C31" s="41"/>
      <c r="D31" s="42">
        <f t="shared" si="1"/>
        <v>1055</v>
      </c>
      <c r="E31" s="42">
        <v>1055</v>
      </c>
      <c r="F31" s="42" t="s">
        <v>0</v>
      </c>
      <c r="G31" s="42">
        <f>SUM(H31:I31)</f>
        <v>7455</v>
      </c>
      <c r="H31" s="42">
        <v>7455</v>
      </c>
      <c r="I31" s="42" t="s">
        <v>0</v>
      </c>
      <c r="J31" s="42">
        <f>SUM(K31:L31)</f>
        <v>450.5</v>
      </c>
      <c r="K31" s="42">
        <v>450.5</v>
      </c>
      <c r="L31" s="43" t="s">
        <v>0</v>
      </c>
    </row>
    <row r="32" spans="1:12" ht="136.5" customHeight="1" x14ac:dyDescent="0.2">
      <c r="A32" s="39" t="s">
        <v>97</v>
      </c>
      <c r="B32" s="40" t="s">
        <v>98</v>
      </c>
      <c r="C32" s="41"/>
      <c r="D32" s="42">
        <f t="shared" si="1"/>
        <v>1586833.8599999999</v>
      </c>
      <c r="E32" s="42">
        <v>1586833.8599999999</v>
      </c>
      <c r="F32" s="42" t="s">
        <v>0</v>
      </c>
      <c r="G32" s="42">
        <f t="shared" ref="G32:G39" si="4">SUM(H32:I32)</f>
        <v>1589543.8599999999</v>
      </c>
      <c r="H32" s="42">
        <v>1589543.8599999999</v>
      </c>
      <c r="I32" s="42" t="s">
        <v>0</v>
      </c>
      <c r="J32" s="42">
        <f t="shared" ref="J32:J39" si="5">SUM(K32:L32)</f>
        <v>941021.11730000004</v>
      </c>
      <c r="K32" s="42">
        <v>941021.11730000004</v>
      </c>
      <c r="L32" s="43" t="s">
        <v>0</v>
      </c>
    </row>
    <row r="33" spans="1:12" ht="102" customHeight="1" x14ac:dyDescent="0.2">
      <c r="A33" s="39" t="s">
        <v>99</v>
      </c>
      <c r="B33" s="40" t="s">
        <v>100</v>
      </c>
      <c r="C33" s="41"/>
      <c r="D33" s="42">
        <f t="shared" si="1"/>
        <v>86550</v>
      </c>
      <c r="E33" s="42">
        <v>86550</v>
      </c>
      <c r="F33" s="42" t="s">
        <v>0</v>
      </c>
      <c r="G33" s="42">
        <f t="shared" si="4"/>
        <v>86750</v>
      </c>
      <c r="H33" s="42">
        <v>86750</v>
      </c>
      <c r="I33" s="42" t="s">
        <v>0</v>
      </c>
      <c r="J33" s="42">
        <f t="shared" si="5"/>
        <v>16680</v>
      </c>
      <c r="K33" s="42">
        <v>16680</v>
      </c>
      <c r="L33" s="43" t="s">
        <v>0</v>
      </c>
    </row>
    <row r="34" spans="1:12" ht="67.5" customHeight="1" x14ac:dyDescent="0.2">
      <c r="A34" s="39" t="s">
        <v>101</v>
      </c>
      <c r="B34" s="40" t="s">
        <v>102</v>
      </c>
      <c r="C34" s="41"/>
      <c r="D34" s="42">
        <f t="shared" si="1"/>
        <v>4440.8</v>
      </c>
      <c r="E34" s="42">
        <v>4440.8</v>
      </c>
      <c r="F34" s="42" t="s">
        <v>0</v>
      </c>
      <c r="G34" s="42">
        <f t="shared" si="4"/>
        <v>4440.8</v>
      </c>
      <c r="H34" s="42">
        <v>4440.8</v>
      </c>
      <c r="I34" s="42" t="s">
        <v>0</v>
      </c>
      <c r="J34" s="42">
        <f t="shared" si="5"/>
        <v>1117</v>
      </c>
      <c r="K34" s="42">
        <v>1117</v>
      </c>
      <c r="L34" s="43" t="s">
        <v>0</v>
      </c>
    </row>
    <row r="35" spans="1:12" ht="66.75" customHeight="1" x14ac:dyDescent="0.2">
      <c r="A35" s="39" t="s">
        <v>103</v>
      </c>
      <c r="B35" s="40" t="s">
        <v>104</v>
      </c>
      <c r="C35" s="41"/>
      <c r="D35" s="42">
        <f t="shared" si="1"/>
        <v>2500</v>
      </c>
      <c r="E35" s="42">
        <v>2500</v>
      </c>
      <c r="F35" s="42" t="s">
        <v>0</v>
      </c>
      <c r="G35" s="42">
        <f t="shared" si="4"/>
        <v>2500</v>
      </c>
      <c r="H35" s="42">
        <v>2500</v>
      </c>
      <c r="I35" s="42" t="s">
        <v>0</v>
      </c>
      <c r="J35" s="42">
        <f t="shared" si="5"/>
        <v>27877</v>
      </c>
      <c r="K35" s="42">
        <v>27877</v>
      </c>
      <c r="L35" s="43" t="s">
        <v>0</v>
      </c>
    </row>
    <row r="36" spans="1:12" ht="57" customHeight="1" x14ac:dyDescent="0.2">
      <c r="A36" s="39" t="s">
        <v>105</v>
      </c>
      <c r="B36" s="40" t="s">
        <v>106</v>
      </c>
      <c r="C36" s="41"/>
      <c r="D36" s="42">
        <f t="shared" si="1"/>
        <v>20000</v>
      </c>
      <c r="E36" s="42">
        <v>20000</v>
      </c>
      <c r="F36" s="42" t="s">
        <v>0</v>
      </c>
      <c r="G36" s="42">
        <f t="shared" si="4"/>
        <v>20000</v>
      </c>
      <c r="H36" s="42">
        <v>20000</v>
      </c>
      <c r="I36" s="42" t="s">
        <v>0</v>
      </c>
      <c r="J36" s="42">
        <f t="shared" si="5"/>
        <v>0</v>
      </c>
      <c r="K36" s="42">
        <v>0</v>
      </c>
      <c r="L36" s="43" t="s">
        <v>0</v>
      </c>
    </row>
    <row r="37" spans="1:12" ht="51.75" customHeight="1" x14ac:dyDescent="0.2">
      <c r="A37" s="39" t="s">
        <v>107</v>
      </c>
      <c r="B37" s="40" t="s">
        <v>108</v>
      </c>
      <c r="C37" s="41"/>
      <c r="D37" s="42">
        <f t="shared" si="1"/>
        <v>13890</v>
      </c>
      <c r="E37" s="42">
        <v>13890</v>
      </c>
      <c r="F37" s="42" t="s">
        <v>0</v>
      </c>
      <c r="G37" s="42">
        <f t="shared" si="4"/>
        <v>7490</v>
      </c>
      <c r="H37" s="42">
        <v>7490</v>
      </c>
      <c r="I37" s="42" t="s">
        <v>0</v>
      </c>
      <c r="J37" s="42">
        <f t="shared" si="5"/>
        <v>180</v>
      </c>
      <c r="K37" s="42">
        <v>180</v>
      </c>
      <c r="L37" s="43" t="s">
        <v>0</v>
      </c>
    </row>
    <row r="38" spans="1:12" ht="51.75" customHeight="1" x14ac:dyDescent="0.2">
      <c r="A38" s="39" t="s">
        <v>109</v>
      </c>
      <c r="B38" s="40" t="s">
        <v>110</v>
      </c>
      <c r="C38" s="41"/>
      <c r="D38" s="42">
        <f t="shared" si="1"/>
        <v>3892.5</v>
      </c>
      <c r="E38" s="42">
        <v>3892.5</v>
      </c>
      <c r="F38" s="42" t="s">
        <v>0</v>
      </c>
      <c r="G38" s="42">
        <f t="shared" si="4"/>
        <v>3892.5</v>
      </c>
      <c r="H38" s="42">
        <v>3892.5</v>
      </c>
      <c r="I38" s="42" t="s">
        <v>0</v>
      </c>
      <c r="J38" s="42">
        <f t="shared" si="5"/>
        <v>405</v>
      </c>
      <c r="K38" s="42">
        <v>405</v>
      </c>
      <c r="L38" s="43" t="s">
        <v>0</v>
      </c>
    </row>
    <row r="39" spans="1:12" ht="24.75" customHeight="1" x14ac:dyDescent="0.2">
      <c r="A39" s="39" t="s">
        <v>111</v>
      </c>
      <c r="B39" s="40" t="s">
        <v>112</v>
      </c>
      <c r="C39" s="41"/>
      <c r="D39" s="42">
        <f t="shared" si="1"/>
        <v>72553</v>
      </c>
      <c r="E39" s="42">
        <v>72553</v>
      </c>
      <c r="F39" s="42" t="s">
        <v>0</v>
      </c>
      <c r="G39" s="42">
        <f t="shared" si="4"/>
        <v>72553</v>
      </c>
      <c r="H39" s="42">
        <v>72553</v>
      </c>
      <c r="I39" s="42" t="s">
        <v>0</v>
      </c>
      <c r="J39" s="42">
        <f t="shared" si="5"/>
        <v>8076.8760000000002</v>
      </c>
      <c r="K39" s="42">
        <v>8076.8760000000002</v>
      </c>
      <c r="L39" s="43" t="s">
        <v>0</v>
      </c>
    </row>
    <row r="40" spans="1:12" ht="56.25" customHeight="1" x14ac:dyDescent="0.2">
      <c r="A40" s="53" t="s">
        <v>3</v>
      </c>
      <c r="B40" s="54" t="s">
        <v>113</v>
      </c>
      <c r="C40" s="33">
        <v>7146</v>
      </c>
      <c r="D40" s="55">
        <f>SUM(D41:D42)</f>
        <v>816430</v>
      </c>
      <c r="E40" s="55">
        <f>SUM(E41:E42)</f>
        <v>816430</v>
      </c>
      <c r="F40" s="55" t="s">
        <v>0</v>
      </c>
      <c r="G40" s="55">
        <f>SUM(G41:G42)</f>
        <v>825130</v>
      </c>
      <c r="H40" s="55">
        <f>SUM(H41:H42)</f>
        <v>825130</v>
      </c>
      <c r="I40" s="55" t="s">
        <v>0</v>
      </c>
      <c r="J40" s="55">
        <f>SUM(J41:J42)</f>
        <v>485470.14199999999</v>
      </c>
      <c r="K40" s="55">
        <f>SUM(K41:K42)</f>
        <v>485470.14199999999</v>
      </c>
      <c r="L40" s="56" t="s">
        <v>0</v>
      </c>
    </row>
    <row r="41" spans="1:12" ht="106.5" customHeight="1" x14ac:dyDescent="0.2">
      <c r="A41" s="39" t="s">
        <v>4</v>
      </c>
      <c r="B41" s="40" t="s">
        <v>114</v>
      </c>
      <c r="C41" s="41"/>
      <c r="D41" s="42">
        <f>SUM(E41:F41)</f>
        <v>193180</v>
      </c>
      <c r="E41" s="42">
        <v>193180</v>
      </c>
      <c r="F41" s="42" t="s">
        <v>0</v>
      </c>
      <c r="G41" s="42">
        <f t="shared" si="2"/>
        <v>196680</v>
      </c>
      <c r="H41" s="42">
        <v>196680</v>
      </c>
      <c r="I41" s="42" t="s">
        <v>0</v>
      </c>
      <c r="J41" s="42">
        <f t="shared" si="3"/>
        <v>128088.272</v>
      </c>
      <c r="K41" s="42">
        <v>128088.272</v>
      </c>
      <c r="L41" s="43" t="s">
        <v>0</v>
      </c>
    </row>
    <row r="42" spans="1:12" ht="102.75" customHeight="1" x14ac:dyDescent="0.2">
      <c r="A42" s="39" t="s">
        <v>5</v>
      </c>
      <c r="B42" s="40" t="s">
        <v>115</v>
      </c>
      <c r="C42" s="50"/>
      <c r="D42" s="42">
        <f>SUM(E42:F42)</f>
        <v>623250</v>
      </c>
      <c r="E42" s="42">
        <v>623250</v>
      </c>
      <c r="F42" s="42" t="s">
        <v>0</v>
      </c>
      <c r="G42" s="42">
        <f t="shared" si="2"/>
        <v>628450</v>
      </c>
      <c r="H42" s="42">
        <v>628450</v>
      </c>
      <c r="I42" s="42" t="s">
        <v>0</v>
      </c>
      <c r="J42" s="42">
        <f t="shared" si="3"/>
        <v>357381.87</v>
      </c>
      <c r="K42" s="42">
        <v>357381.87</v>
      </c>
      <c r="L42" s="43" t="s">
        <v>0</v>
      </c>
    </row>
    <row r="43" spans="1:12" ht="60.75" customHeight="1" x14ac:dyDescent="0.2">
      <c r="A43" s="31">
        <v>1150</v>
      </c>
      <c r="B43" s="54" t="s">
        <v>116</v>
      </c>
      <c r="C43" s="33">
        <v>7161</v>
      </c>
      <c r="D43" s="29">
        <f>SUM(D44,D48)</f>
        <v>0</v>
      </c>
      <c r="E43" s="29">
        <f>SUM(E44,E48)</f>
        <v>0</v>
      </c>
      <c r="F43" s="42" t="s">
        <v>0</v>
      </c>
      <c r="G43" s="29">
        <f>SUM(G44,G48)</f>
        <v>0</v>
      </c>
      <c r="H43" s="29">
        <f>SUM(H44,H48)</f>
        <v>0</v>
      </c>
      <c r="I43" s="42" t="s">
        <v>0</v>
      </c>
      <c r="J43" s="29">
        <f>SUM(J44,J48)</f>
        <v>0</v>
      </c>
      <c r="K43" s="29">
        <f>SUM(K44,K48)</f>
        <v>0</v>
      </c>
      <c r="L43" s="43" t="s">
        <v>0</v>
      </c>
    </row>
    <row r="44" spans="1:12" ht="88.5" customHeight="1" x14ac:dyDescent="0.2">
      <c r="A44" s="45">
        <v>1151</v>
      </c>
      <c r="B44" s="40" t="s">
        <v>117</v>
      </c>
      <c r="C44" s="41"/>
      <c r="D44" s="42">
        <f>SUM(D45:D47)</f>
        <v>0</v>
      </c>
      <c r="E44" s="42">
        <f>SUM(E45:E47)</f>
        <v>0</v>
      </c>
      <c r="F44" s="42" t="s">
        <v>0</v>
      </c>
      <c r="G44" s="42">
        <f>SUM(G45:G47)</f>
        <v>0</v>
      </c>
      <c r="H44" s="42">
        <f>SUM(H45:H47)</f>
        <v>0</v>
      </c>
      <c r="I44" s="42" t="s">
        <v>0</v>
      </c>
      <c r="J44" s="42">
        <f>SUM(J45:J47)</f>
        <v>0</v>
      </c>
      <c r="K44" s="42">
        <f>SUM(K45:K47)</f>
        <v>0</v>
      </c>
      <c r="L44" s="43" t="s">
        <v>0</v>
      </c>
    </row>
    <row r="45" spans="1:12" ht="30.75" customHeight="1" x14ac:dyDescent="0.2">
      <c r="A45" s="45">
        <v>1152</v>
      </c>
      <c r="B45" s="40" t="s">
        <v>118</v>
      </c>
      <c r="C45" s="41"/>
      <c r="D45" s="42">
        <f>SUM(E45:F45)</f>
        <v>0</v>
      </c>
      <c r="E45" s="57">
        <v>0</v>
      </c>
      <c r="F45" s="42" t="s">
        <v>0</v>
      </c>
      <c r="G45" s="42">
        <f>SUM(H45:I45)</f>
        <v>0</v>
      </c>
      <c r="H45" s="57">
        <v>0</v>
      </c>
      <c r="I45" s="42" t="s">
        <v>0</v>
      </c>
      <c r="J45" s="42">
        <f>SUM(K45:L45)</f>
        <v>0</v>
      </c>
      <c r="K45" s="57">
        <v>0</v>
      </c>
      <c r="L45" s="43" t="s">
        <v>0</v>
      </c>
    </row>
    <row r="46" spans="1:12" ht="30.75" customHeight="1" x14ac:dyDescent="0.2">
      <c r="A46" s="45">
        <v>1153</v>
      </c>
      <c r="B46" s="52" t="s">
        <v>119</v>
      </c>
      <c r="C46" s="41"/>
      <c r="D46" s="42">
        <f>SUM(E46:F46)</f>
        <v>0</v>
      </c>
      <c r="E46" s="57">
        <v>0</v>
      </c>
      <c r="F46" s="42" t="s">
        <v>0</v>
      </c>
      <c r="G46" s="42">
        <f>SUM(H46:I46)</f>
        <v>0</v>
      </c>
      <c r="H46" s="57">
        <v>0</v>
      </c>
      <c r="I46" s="42" t="s">
        <v>0</v>
      </c>
      <c r="J46" s="42">
        <f>SUM(K46:L46)</f>
        <v>0</v>
      </c>
      <c r="K46" s="57">
        <v>0</v>
      </c>
      <c r="L46" s="43" t="s">
        <v>0</v>
      </c>
    </row>
    <row r="47" spans="1:12" ht="40.5" customHeight="1" x14ac:dyDescent="0.2">
      <c r="A47" s="45">
        <v>1154</v>
      </c>
      <c r="B47" s="40" t="s">
        <v>120</v>
      </c>
      <c r="C47" s="41"/>
      <c r="D47" s="42">
        <f>SUM(E47:F47)</f>
        <v>0</v>
      </c>
      <c r="E47" s="57">
        <v>0</v>
      </c>
      <c r="F47" s="42" t="s">
        <v>0</v>
      </c>
      <c r="G47" s="42">
        <f>SUM(H47:I47)</f>
        <v>0</v>
      </c>
      <c r="H47" s="57">
        <v>0</v>
      </c>
      <c r="I47" s="42" t="s">
        <v>0</v>
      </c>
      <c r="J47" s="42">
        <f>SUM(K47:L47)</f>
        <v>0</v>
      </c>
      <c r="K47" s="57">
        <v>0</v>
      </c>
      <c r="L47" s="43" t="s">
        <v>0</v>
      </c>
    </row>
    <row r="48" spans="1:12" ht="93.75" customHeight="1" x14ac:dyDescent="0.2">
      <c r="A48" s="45">
        <v>1155</v>
      </c>
      <c r="B48" s="40" t="s">
        <v>121</v>
      </c>
      <c r="C48" s="41"/>
      <c r="D48" s="42">
        <f>SUM(E48:F48)</f>
        <v>0</v>
      </c>
      <c r="E48" s="57">
        <v>0</v>
      </c>
      <c r="F48" s="42" t="s">
        <v>0</v>
      </c>
      <c r="G48" s="42">
        <f>SUM(H48:I48)</f>
        <v>0</v>
      </c>
      <c r="H48" s="57">
        <v>0</v>
      </c>
      <c r="I48" s="42" t="s">
        <v>0</v>
      </c>
      <c r="J48" s="42">
        <f>SUM(K48:L48)</f>
        <v>0</v>
      </c>
      <c r="K48" s="57">
        <v>0</v>
      </c>
      <c r="L48" s="43" t="s">
        <v>0</v>
      </c>
    </row>
    <row r="49" spans="1:12" s="3" customFormat="1" ht="54" customHeight="1" x14ac:dyDescent="0.2">
      <c r="A49" s="31">
        <v>1200</v>
      </c>
      <c r="B49" s="54" t="s">
        <v>122</v>
      </c>
      <c r="C49" s="33">
        <v>7300</v>
      </c>
      <c r="D49" s="29">
        <f t="shared" ref="D49:L49" si="6">SUM(D50,D52,D54,D56,D58,D65)</f>
        <v>81255264.4692</v>
      </c>
      <c r="E49" s="38">
        <f t="shared" si="6"/>
        <v>74544355</v>
      </c>
      <c r="F49" s="38">
        <f t="shared" si="6"/>
        <v>6710909.4692000002</v>
      </c>
      <c r="G49" s="38">
        <f t="shared" si="6"/>
        <v>83155737.989399999</v>
      </c>
      <c r="H49" s="38">
        <f t="shared" si="6"/>
        <v>71250855.200000003</v>
      </c>
      <c r="I49" s="38">
        <f t="shared" si="6"/>
        <v>11904882.7894</v>
      </c>
      <c r="J49" s="38">
        <f t="shared" si="6"/>
        <v>37102956.340700001</v>
      </c>
      <c r="K49" s="38">
        <f t="shared" si="6"/>
        <v>35180505.137900002</v>
      </c>
      <c r="L49" s="58">
        <f t="shared" si="6"/>
        <v>1922451.2028000001</v>
      </c>
    </row>
    <row r="50" spans="1:12" s="3" customFormat="1" ht="45.75" customHeight="1" x14ac:dyDescent="0.2">
      <c r="A50" s="31">
        <v>1210</v>
      </c>
      <c r="B50" s="54" t="s">
        <v>123</v>
      </c>
      <c r="C50" s="37">
        <v>7311</v>
      </c>
      <c r="D50" s="55">
        <f>SUM(D51)</f>
        <v>0</v>
      </c>
      <c r="E50" s="55">
        <f>SUM(E51)</f>
        <v>0</v>
      </c>
      <c r="F50" s="34" t="s">
        <v>0</v>
      </c>
      <c r="G50" s="55">
        <f>SUM(G51)</f>
        <v>0</v>
      </c>
      <c r="H50" s="55">
        <f>SUM(H51)</f>
        <v>0</v>
      </c>
      <c r="I50" s="34" t="s">
        <v>0</v>
      </c>
      <c r="J50" s="55">
        <f>SUM(J51)</f>
        <v>0</v>
      </c>
      <c r="K50" s="55">
        <f>SUM(K51)</f>
        <v>0</v>
      </c>
      <c r="L50" s="35" t="s">
        <v>0</v>
      </c>
    </row>
    <row r="51" spans="1:12" ht="84" customHeight="1" x14ac:dyDescent="0.2">
      <c r="A51" s="44">
        <v>1211</v>
      </c>
      <c r="B51" s="46" t="s">
        <v>55</v>
      </c>
      <c r="C51" s="59"/>
      <c r="D51" s="42">
        <f>SUM(E51:F51)</f>
        <v>0</v>
      </c>
      <c r="E51" s="42">
        <v>0</v>
      </c>
      <c r="F51" s="42" t="s">
        <v>0</v>
      </c>
      <c r="G51" s="42">
        <f>SUM(H51:I51)</f>
        <v>0</v>
      </c>
      <c r="H51" s="42">
        <v>0</v>
      </c>
      <c r="I51" s="42" t="s">
        <v>0</v>
      </c>
      <c r="J51" s="42">
        <f>SUM(K51:L51)</f>
        <v>0</v>
      </c>
      <c r="K51" s="42">
        <v>0</v>
      </c>
      <c r="L51" s="43" t="s">
        <v>0</v>
      </c>
    </row>
    <row r="52" spans="1:12" s="3" customFormat="1" ht="58.5" customHeight="1" x14ac:dyDescent="0.2">
      <c r="A52" s="31">
        <v>1220</v>
      </c>
      <c r="B52" s="54" t="s">
        <v>124</v>
      </c>
      <c r="C52" s="60">
        <v>7312</v>
      </c>
      <c r="D52" s="55">
        <f>SUM(D53)</f>
        <v>0</v>
      </c>
      <c r="E52" s="34" t="s">
        <v>0</v>
      </c>
      <c r="F52" s="55">
        <f>SUM(F53)</f>
        <v>0</v>
      </c>
      <c r="G52" s="55">
        <f>SUM(G53)</f>
        <v>0</v>
      </c>
      <c r="H52" s="34" t="s">
        <v>0</v>
      </c>
      <c r="I52" s="55">
        <f>SUM(I53)</f>
        <v>0</v>
      </c>
      <c r="J52" s="55">
        <f>SUM(J53)</f>
        <v>0</v>
      </c>
      <c r="K52" s="34" t="s">
        <v>0</v>
      </c>
      <c r="L52" s="56">
        <f>SUM(L53)</f>
        <v>0</v>
      </c>
    </row>
    <row r="53" spans="1:12" ht="80.25" customHeight="1" x14ac:dyDescent="0.2">
      <c r="A53" s="61">
        <v>1221</v>
      </c>
      <c r="B53" s="46" t="s">
        <v>56</v>
      </c>
      <c r="C53" s="59"/>
      <c r="D53" s="42">
        <f>SUM(E53:F53)</f>
        <v>0</v>
      </c>
      <c r="E53" s="42" t="s">
        <v>0</v>
      </c>
      <c r="F53" s="42">
        <v>0</v>
      </c>
      <c r="G53" s="42">
        <f>SUM(H53:I53)</f>
        <v>0</v>
      </c>
      <c r="H53" s="42" t="s">
        <v>0</v>
      </c>
      <c r="I53" s="42">
        <v>0</v>
      </c>
      <c r="J53" s="42">
        <f>SUM(K53:L53)</f>
        <v>0</v>
      </c>
      <c r="K53" s="42" t="s">
        <v>0</v>
      </c>
      <c r="L53" s="43">
        <v>0</v>
      </c>
    </row>
    <row r="54" spans="1:12" s="3" customFormat="1" ht="60.75" customHeight="1" x14ac:dyDescent="0.2">
      <c r="A54" s="31">
        <v>1230</v>
      </c>
      <c r="B54" s="54" t="s">
        <v>125</v>
      </c>
      <c r="C54" s="60">
        <v>7321</v>
      </c>
      <c r="D54" s="55">
        <f>SUM(D55)</f>
        <v>2245914</v>
      </c>
      <c r="E54" s="55">
        <f>SUM(E55)</f>
        <v>2245914</v>
      </c>
      <c r="F54" s="34" t="s">
        <v>0</v>
      </c>
      <c r="G54" s="55">
        <f>SUM(G55)</f>
        <v>2245914</v>
      </c>
      <c r="H54" s="55">
        <f>SUM(H55)</f>
        <v>2245914</v>
      </c>
      <c r="I54" s="34" t="s">
        <v>0</v>
      </c>
      <c r="J54" s="55">
        <f>SUM(J55)</f>
        <v>151991.51190000001</v>
      </c>
      <c r="K54" s="55">
        <f>SUM(K55)</f>
        <v>151991.51190000001</v>
      </c>
      <c r="L54" s="35" t="s">
        <v>0</v>
      </c>
    </row>
    <row r="55" spans="1:12" ht="75" customHeight="1" x14ac:dyDescent="0.2">
      <c r="A55" s="44">
        <v>1231</v>
      </c>
      <c r="B55" s="40" t="s">
        <v>57</v>
      </c>
      <c r="C55" s="59"/>
      <c r="D55" s="42">
        <f>SUM(E55:F55)</f>
        <v>2245914</v>
      </c>
      <c r="E55" s="42">
        <v>2245914</v>
      </c>
      <c r="F55" s="42" t="s">
        <v>0</v>
      </c>
      <c r="G55" s="42">
        <f>SUM(H55:I55)</f>
        <v>2245914</v>
      </c>
      <c r="H55" s="42">
        <v>2245914</v>
      </c>
      <c r="I55" s="42" t="s">
        <v>0</v>
      </c>
      <c r="J55" s="42">
        <f>SUM(K55:L55)</f>
        <v>151991.51190000001</v>
      </c>
      <c r="K55" s="42">
        <v>151991.51190000001</v>
      </c>
      <c r="L55" s="43" t="s">
        <v>0</v>
      </c>
    </row>
    <row r="56" spans="1:12" s="3" customFormat="1" ht="69" customHeight="1" x14ac:dyDescent="0.2">
      <c r="A56" s="62">
        <v>1240</v>
      </c>
      <c r="B56" s="63" t="s">
        <v>126</v>
      </c>
      <c r="C56" s="64">
        <v>7322</v>
      </c>
      <c r="D56" s="55">
        <f>SUM(D57)</f>
        <v>1029258.9</v>
      </c>
      <c r="E56" s="55" t="s">
        <v>0</v>
      </c>
      <c r="F56" s="55">
        <f>SUM(F57)</f>
        <v>1029258.9</v>
      </c>
      <c r="G56" s="55">
        <f>SUM(G57)</f>
        <v>1033221.2</v>
      </c>
      <c r="H56" s="55" t="s">
        <v>0</v>
      </c>
      <c r="I56" s="55">
        <f>SUM(I57)</f>
        <v>1033221.2</v>
      </c>
      <c r="J56" s="55">
        <f>SUM(J57)</f>
        <v>22199.761999999999</v>
      </c>
      <c r="K56" s="55" t="s">
        <v>0</v>
      </c>
      <c r="L56" s="56">
        <f>SUM(L57)</f>
        <v>22199.761999999999</v>
      </c>
    </row>
    <row r="57" spans="1:12" ht="72.75" customHeight="1" x14ac:dyDescent="0.2">
      <c r="A57" s="44">
        <v>1241</v>
      </c>
      <c r="B57" s="40" t="s">
        <v>58</v>
      </c>
      <c r="C57" s="59"/>
      <c r="D57" s="42">
        <f>SUM(E57:F57)</f>
        <v>1029258.9</v>
      </c>
      <c r="E57" s="42" t="s">
        <v>0</v>
      </c>
      <c r="F57" s="42">
        <v>1029258.9</v>
      </c>
      <c r="G57" s="42">
        <f>SUM(H57:I57)</f>
        <v>1033221.2</v>
      </c>
      <c r="H57" s="42" t="s">
        <v>0</v>
      </c>
      <c r="I57" s="42">
        <v>1033221.2</v>
      </c>
      <c r="J57" s="42">
        <f>SUM(K57:L57)</f>
        <v>22199.761999999999</v>
      </c>
      <c r="K57" s="42" t="s">
        <v>0</v>
      </c>
      <c r="L57" s="43">
        <v>22199.761999999999</v>
      </c>
    </row>
    <row r="58" spans="1:12" s="3" customFormat="1" ht="74.25" customHeight="1" x14ac:dyDescent="0.2">
      <c r="A58" s="62">
        <v>1250</v>
      </c>
      <c r="B58" s="54" t="s">
        <v>127</v>
      </c>
      <c r="C58" s="33">
        <v>7331</v>
      </c>
      <c r="D58" s="29">
        <f>SUM(D59,D60,D63,D64)</f>
        <v>72298441</v>
      </c>
      <c r="E58" s="29">
        <f>SUM(E59,E60,E63,E64)</f>
        <v>72298441</v>
      </c>
      <c r="F58" s="55" t="s">
        <v>0</v>
      </c>
      <c r="G58" s="29">
        <f>SUM(G59,G60,G63,G64)</f>
        <v>69004941.200000003</v>
      </c>
      <c r="H58" s="29">
        <f>SUM(H59,H60,H63,H64)</f>
        <v>69004941.200000003</v>
      </c>
      <c r="I58" s="55" t="s">
        <v>0</v>
      </c>
      <c r="J58" s="29">
        <f>SUM(J59,J60,J63,J64)</f>
        <v>35028513.626000002</v>
      </c>
      <c r="K58" s="29">
        <f>SUM(K59,K60,K63,K64)</f>
        <v>35028513.626000002</v>
      </c>
      <c r="L58" s="56" t="s">
        <v>0</v>
      </c>
    </row>
    <row r="59" spans="1:12" ht="40.5" customHeight="1" x14ac:dyDescent="0.2">
      <c r="A59" s="44">
        <v>1251</v>
      </c>
      <c r="B59" s="40" t="s">
        <v>128</v>
      </c>
      <c r="C59" s="41"/>
      <c r="D59" s="42">
        <f>SUM(E59:F59)</f>
        <v>63382499.399999999</v>
      </c>
      <c r="E59" s="42">
        <v>63382499.399999999</v>
      </c>
      <c r="F59" s="42" t="s">
        <v>0</v>
      </c>
      <c r="G59" s="42">
        <f t="shared" ref="G59:G64" si="7">SUM(H59:I59)</f>
        <v>64043797.5</v>
      </c>
      <c r="H59" s="42">
        <v>64043797.5</v>
      </c>
      <c r="I59" s="42" t="s">
        <v>0</v>
      </c>
      <c r="J59" s="42">
        <f t="shared" ref="J59:J64" si="8">SUM(K59:L59)</f>
        <v>32268582.299999997</v>
      </c>
      <c r="K59" s="42">
        <v>32268582.299999997</v>
      </c>
      <c r="L59" s="43" t="s">
        <v>0</v>
      </c>
    </row>
    <row r="60" spans="1:12" ht="33.75" customHeight="1" x14ac:dyDescent="0.2">
      <c r="A60" s="44">
        <v>1252</v>
      </c>
      <c r="B60" s="40" t="s">
        <v>129</v>
      </c>
      <c r="C60" s="41"/>
      <c r="D60" s="42">
        <f>SUM(D61:D62)</f>
        <v>116426.5</v>
      </c>
      <c r="E60" s="42">
        <f>SUM(E61:E62)</f>
        <v>116426.5</v>
      </c>
      <c r="F60" s="42" t="s">
        <v>0</v>
      </c>
      <c r="G60" s="42">
        <f>SUM(G61:G62)</f>
        <v>117742.7</v>
      </c>
      <c r="H60" s="42">
        <f>SUM(H61:H62)</f>
        <v>117742.7</v>
      </c>
      <c r="I60" s="42" t="s">
        <v>0</v>
      </c>
      <c r="J60" s="42">
        <f>SUM(J61:J62)</f>
        <v>29909.8</v>
      </c>
      <c r="K60" s="42">
        <f>SUM(K61:K62)</f>
        <v>29909.8</v>
      </c>
      <c r="L60" s="43" t="s">
        <v>0</v>
      </c>
    </row>
    <row r="61" spans="1:12" ht="63" customHeight="1" x14ac:dyDescent="0.2">
      <c r="A61" s="44">
        <v>1253</v>
      </c>
      <c r="B61" s="40" t="s">
        <v>130</v>
      </c>
      <c r="C61" s="41"/>
      <c r="D61" s="42">
        <f>SUM(E61:F61)</f>
        <v>80682.7</v>
      </c>
      <c r="E61" s="42">
        <v>80682.7</v>
      </c>
      <c r="F61" s="42" t="s">
        <v>0</v>
      </c>
      <c r="G61" s="42">
        <f>SUM(H61:I61)</f>
        <v>80682.7</v>
      </c>
      <c r="H61" s="42">
        <v>80682.7</v>
      </c>
      <c r="I61" s="42" t="s">
        <v>0</v>
      </c>
      <c r="J61" s="42">
        <f>SUM(K61:L61)</f>
        <v>29909.8</v>
      </c>
      <c r="K61" s="42">
        <v>29909.8</v>
      </c>
      <c r="L61" s="43" t="s">
        <v>0</v>
      </c>
    </row>
    <row r="62" spans="1:12" ht="19.5" customHeight="1" x14ac:dyDescent="0.2">
      <c r="A62" s="44">
        <v>1254</v>
      </c>
      <c r="B62" s="40" t="s">
        <v>131</v>
      </c>
      <c r="C62" s="59"/>
      <c r="D62" s="42">
        <f>SUM(E62:F62)</f>
        <v>35743.800000000003</v>
      </c>
      <c r="E62" s="42">
        <v>35743.800000000003</v>
      </c>
      <c r="F62" s="42" t="s">
        <v>0</v>
      </c>
      <c r="G62" s="42">
        <f>SUM(H62:I62)</f>
        <v>37060</v>
      </c>
      <c r="H62" s="42">
        <v>37060</v>
      </c>
      <c r="I62" s="42" t="s">
        <v>0</v>
      </c>
      <c r="J62" s="42">
        <f>SUM(K62:L62)</f>
        <v>0</v>
      </c>
      <c r="K62" s="42">
        <v>0</v>
      </c>
      <c r="L62" s="43" t="s">
        <v>0</v>
      </c>
    </row>
    <row r="63" spans="1:12" ht="38.25" customHeight="1" x14ac:dyDescent="0.2">
      <c r="A63" s="44">
        <v>1255</v>
      </c>
      <c r="B63" s="40" t="s">
        <v>132</v>
      </c>
      <c r="C63" s="41"/>
      <c r="D63" s="42">
        <f>SUM(E63:F63)</f>
        <v>8799515.0999999996</v>
      </c>
      <c r="E63" s="42">
        <v>8799515.0999999996</v>
      </c>
      <c r="F63" s="42" t="s">
        <v>0</v>
      </c>
      <c r="G63" s="42">
        <f t="shared" si="7"/>
        <v>4843401</v>
      </c>
      <c r="H63" s="42">
        <v>4843401</v>
      </c>
      <c r="I63" s="42" t="s">
        <v>0</v>
      </c>
      <c r="J63" s="42">
        <f t="shared" si="8"/>
        <v>2729986.3259999999</v>
      </c>
      <c r="K63" s="42">
        <v>2729986.3259999999</v>
      </c>
      <c r="L63" s="43" t="s">
        <v>0</v>
      </c>
    </row>
    <row r="64" spans="1:12" ht="48.75" customHeight="1" x14ac:dyDescent="0.2">
      <c r="A64" s="44">
        <v>1256</v>
      </c>
      <c r="B64" s="40" t="s">
        <v>133</v>
      </c>
      <c r="C64" s="41"/>
      <c r="D64" s="42">
        <f>SUM(E64:F64)</f>
        <v>0</v>
      </c>
      <c r="E64" s="42">
        <v>0</v>
      </c>
      <c r="F64" s="42" t="s">
        <v>0</v>
      </c>
      <c r="G64" s="42">
        <f t="shared" si="7"/>
        <v>0</v>
      </c>
      <c r="H64" s="42">
        <v>0</v>
      </c>
      <c r="I64" s="42" t="s">
        <v>0</v>
      </c>
      <c r="J64" s="42">
        <f t="shared" si="8"/>
        <v>35.200000000000003</v>
      </c>
      <c r="K64" s="42">
        <v>35.200000000000003</v>
      </c>
      <c r="L64" s="43" t="s">
        <v>0</v>
      </c>
    </row>
    <row r="65" spans="1:12" s="3" customFormat="1" ht="69" customHeight="1" x14ac:dyDescent="0.2">
      <c r="A65" s="62">
        <v>1260</v>
      </c>
      <c r="B65" s="54" t="s">
        <v>134</v>
      </c>
      <c r="C65" s="33">
        <v>7332</v>
      </c>
      <c r="D65" s="38">
        <f>SUM(D66:D67)</f>
        <v>5681650.5691999998</v>
      </c>
      <c r="E65" s="55" t="s">
        <v>0</v>
      </c>
      <c r="F65" s="38">
        <f>SUM(F66:F67)</f>
        <v>5681650.5691999998</v>
      </c>
      <c r="G65" s="38">
        <f>SUM(G66:G67)</f>
        <v>10871661.589400001</v>
      </c>
      <c r="H65" s="55" t="s">
        <v>0</v>
      </c>
      <c r="I65" s="38">
        <f>SUM(I66:I67)</f>
        <v>10871661.589400001</v>
      </c>
      <c r="J65" s="38">
        <f>SUM(J66:J67)</f>
        <v>1900251.4408</v>
      </c>
      <c r="K65" s="55" t="s">
        <v>0</v>
      </c>
      <c r="L65" s="58">
        <f>SUM(L66:L67)</f>
        <v>1900251.4408</v>
      </c>
    </row>
    <row r="66" spans="1:12" ht="51" customHeight="1" x14ac:dyDescent="0.2">
      <c r="A66" s="44">
        <v>1261</v>
      </c>
      <c r="B66" s="40" t="s">
        <v>135</v>
      </c>
      <c r="C66" s="59"/>
      <c r="D66" s="42">
        <f>SUM(E66:F66)</f>
        <v>5681650.5691999998</v>
      </c>
      <c r="E66" s="42" t="s">
        <v>0</v>
      </c>
      <c r="F66" s="42">
        <v>5681650.5691999998</v>
      </c>
      <c r="G66" s="42">
        <f>SUM(H66:I66)</f>
        <v>10871661.589400001</v>
      </c>
      <c r="H66" s="42" t="s">
        <v>0</v>
      </c>
      <c r="I66" s="42">
        <v>10871661.589400001</v>
      </c>
      <c r="J66" s="42">
        <f>SUM(K66:L66)</f>
        <v>1900251.4408</v>
      </c>
      <c r="K66" s="42" t="s">
        <v>0</v>
      </c>
      <c r="L66" s="43">
        <v>1900251.4408</v>
      </c>
    </row>
    <row r="67" spans="1:12" ht="54" customHeight="1" x14ac:dyDescent="0.2">
      <c r="A67" s="44">
        <v>1262</v>
      </c>
      <c r="B67" s="40" t="s">
        <v>136</v>
      </c>
      <c r="C67" s="59"/>
      <c r="D67" s="42">
        <f>SUM(E67:F67)</f>
        <v>0</v>
      </c>
      <c r="E67" s="42" t="s">
        <v>0</v>
      </c>
      <c r="F67" s="42">
        <v>0</v>
      </c>
      <c r="G67" s="42">
        <f>SUM(H67:I67)</f>
        <v>0</v>
      </c>
      <c r="H67" s="42" t="s">
        <v>0</v>
      </c>
      <c r="I67" s="42">
        <v>0</v>
      </c>
      <c r="J67" s="42">
        <f>SUM(K67:L67)</f>
        <v>0</v>
      </c>
      <c r="K67" s="42" t="s">
        <v>0</v>
      </c>
      <c r="L67" s="43">
        <v>0</v>
      </c>
    </row>
    <row r="68" spans="1:12" s="3" customFormat="1" ht="67.5" customHeight="1" x14ac:dyDescent="0.2">
      <c r="A68" s="62" t="s">
        <v>137</v>
      </c>
      <c r="B68" s="63" t="s">
        <v>138</v>
      </c>
      <c r="C68" s="33">
        <v>7400</v>
      </c>
      <c r="D68" s="38">
        <f t="shared" ref="D68:L68" si="9">SUM(D69,D71,D73,D78,D82,D106,D109,D112,D115)</f>
        <v>54861476.625700012</v>
      </c>
      <c r="E68" s="38">
        <f t="shared" si="9"/>
        <v>54545202.70570001</v>
      </c>
      <c r="F68" s="38">
        <f t="shared" si="9"/>
        <v>5352197.3340999996</v>
      </c>
      <c r="G68" s="38">
        <f t="shared" si="9"/>
        <v>51617775.213500008</v>
      </c>
      <c r="H68" s="38">
        <f t="shared" si="9"/>
        <v>50965029.153500006</v>
      </c>
      <c r="I68" s="38">
        <f t="shared" si="9"/>
        <v>5078660.2140999995</v>
      </c>
      <c r="J68" s="38">
        <f t="shared" si="9"/>
        <v>22981216.656800002</v>
      </c>
      <c r="K68" s="38">
        <f t="shared" si="9"/>
        <v>22587027.518100001</v>
      </c>
      <c r="L68" s="58">
        <f t="shared" si="9"/>
        <v>905691.68560000008</v>
      </c>
    </row>
    <row r="69" spans="1:12" s="3" customFormat="1" ht="39.75" customHeight="1" x14ac:dyDescent="0.2">
      <c r="A69" s="62" t="s">
        <v>139</v>
      </c>
      <c r="B69" s="54" t="s">
        <v>140</v>
      </c>
      <c r="C69" s="33">
        <v>7411</v>
      </c>
      <c r="D69" s="38">
        <f>SUM(D70)</f>
        <v>0</v>
      </c>
      <c r="E69" s="55" t="s">
        <v>0</v>
      </c>
      <c r="F69" s="38">
        <f>SUM(F70)</f>
        <v>0</v>
      </c>
      <c r="G69" s="38">
        <f>SUM(G70)</f>
        <v>0</v>
      </c>
      <c r="H69" s="55" t="s">
        <v>0</v>
      </c>
      <c r="I69" s="38">
        <f>SUM(I70)</f>
        <v>0</v>
      </c>
      <c r="J69" s="38">
        <f>SUM(J70)</f>
        <v>0</v>
      </c>
      <c r="K69" s="55" t="s">
        <v>0</v>
      </c>
      <c r="L69" s="58">
        <f>SUM(L70)</f>
        <v>0</v>
      </c>
    </row>
    <row r="70" spans="1:12" ht="65.25" customHeight="1" x14ac:dyDescent="0.2">
      <c r="A70" s="39" t="s">
        <v>6</v>
      </c>
      <c r="B70" s="40" t="s">
        <v>51</v>
      </c>
      <c r="C70" s="59"/>
      <c r="D70" s="42">
        <f t="shared" ref="D70:D77" si="10">SUM(E70:F70)</f>
        <v>0</v>
      </c>
      <c r="E70" s="42" t="s">
        <v>0</v>
      </c>
      <c r="F70" s="42">
        <v>0</v>
      </c>
      <c r="G70" s="42">
        <f>SUM(H70:I70)</f>
        <v>0</v>
      </c>
      <c r="H70" s="42" t="s">
        <v>0</v>
      </c>
      <c r="I70" s="42">
        <v>0</v>
      </c>
      <c r="J70" s="42">
        <f>SUM(K70:L70)</f>
        <v>0</v>
      </c>
      <c r="K70" s="42" t="s">
        <v>0</v>
      </c>
      <c r="L70" s="43">
        <v>0</v>
      </c>
    </row>
    <row r="71" spans="1:12" s="3" customFormat="1" ht="31.5" customHeight="1" x14ac:dyDescent="0.2">
      <c r="A71" s="62" t="s">
        <v>141</v>
      </c>
      <c r="B71" s="54" t="s">
        <v>142</v>
      </c>
      <c r="C71" s="33">
        <v>7412</v>
      </c>
      <c r="D71" s="38">
        <f>SUM(D72)</f>
        <v>121366</v>
      </c>
      <c r="E71" s="38">
        <f>SUM(E72)</f>
        <v>121366</v>
      </c>
      <c r="F71" s="55" t="s">
        <v>0</v>
      </c>
      <c r="G71" s="38">
        <f>SUM(G72)</f>
        <v>121366</v>
      </c>
      <c r="H71" s="38">
        <f>SUM(H72)</f>
        <v>121366</v>
      </c>
      <c r="I71" s="55" t="s">
        <v>0</v>
      </c>
      <c r="J71" s="38">
        <f>SUM(J72)</f>
        <v>42384.269</v>
      </c>
      <c r="K71" s="38">
        <f>SUM(K72)</f>
        <v>42384.269</v>
      </c>
      <c r="L71" s="56" t="s">
        <v>0</v>
      </c>
    </row>
    <row r="72" spans="1:12" ht="50.25" customHeight="1" x14ac:dyDescent="0.2">
      <c r="A72" s="39" t="s">
        <v>7</v>
      </c>
      <c r="B72" s="40" t="s">
        <v>43</v>
      </c>
      <c r="C72" s="59"/>
      <c r="D72" s="42">
        <f t="shared" si="10"/>
        <v>121366</v>
      </c>
      <c r="E72" s="42">
        <v>121366</v>
      </c>
      <c r="F72" s="42" t="s">
        <v>0</v>
      </c>
      <c r="G72" s="42">
        <f>SUM(H72:I72)</f>
        <v>121366</v>
      </c>
      <c r="H72" s="42">
        <v>121366</v>
      </c>
      <c r="I72" s="42" t="s">
        <v>0</v>
      </c>
      <c r="J72" s="42">
        <f>SUM(K72:L72)</f>
        <v>42384.269</v>
      </c>
      <c r="K72" s="42">
        <v>42384.269</v>
      </c>
      <c r="L72" s="43" t="s">
        <v>0</v>
      </c>
    </row>
    <row r="73" spans="1:12" s="3" customFormat="1" ht="48" customHeight="1" x14ac:dyDescent="0.2">
      <c r="A73" s="62" t="s">
        <v>143</v>
      </c>
      <c r="B73" s="54" t="s">
        <v>144</v>
      </c>
      <c r="C73" s="33">
        <v>7415</v>
      </c>
      <c r="D73" s="38">
        <f>SUM(D74:D77)</f>
        <v>3926407.6817999999</v>
      </c>
      <c r="E73" s="38">
        <f>SUM(E74:E77)</f>
        <v>3926407.6817999999</v>
      </c>
      <c r="F73" s="55" t="s">
        <v>0</v>
      </c>
      <c r="G73" s="38">
        <f>SUM(G74:G77)</f>
        <v>4063889.6967999996</v>
      </c>
      <c r="H73" s="38">
        <f>SUM(H74:H77)</f>
        <v>4063889.6967999996</v>
      </c>
      <c r="I73" s="55" t="s">
        <v>0</v>
      </c>
      <c r="J73" s="38">
        <f>SUM(J74:J77)</f>
        <v>1829576.6065</v>
      </c>
      <c r="K73" s="38">
        <f>SUM(K74:K77)</f>
        <v>1829576.6065</v>
      </c>
      <c r="L73" s="56" t="s">
        <v>0</v>
      </c>
    </row>
    <row r="74" spans="1:12" ht="42.75" customHeight="1" x14ac:dyDescent="0.2">
      <c r="A74" s="39" t="s">
        <v>8</v>
      </c>
      <c r="B74" s="40" t="s">
        <v>44</v>
      </c>
      <c r="C74" s="59"/>
      <c r="D74" s="42">
        <f t="shared" si="10"/>
        <v>2569752.5808000001</v>
      </c>
      <c r="E74" s="42">
        <v>2569752.5808000001</v>
      </c>
      <c r="F74" s="42" t="s">
        <v>0</v>
      </c>
      <c r="G74" s="42">
        <f>SUM(H74:I74)</f>
        <v>2687861.9957999997</v>
      </c>
      <c r="H74" s="42">
        <v>2687861.9957999997</v>
      </c>
      <c r="I74" s="42" t="s">
        <v>0</v>
      </c>
      <c r="J74" s="42">
        <f>SUM(K74:L74)</f>
        <v>1141428.0489000001</v>
      </c>
      <c r="K74" s="42">
        <v>1141428.0489000001</v>
      </c>
      <c r="L74" s="43" t="s">
        <v>0</v>
      </c>
    </row>
    <row r="75" spans="1:12" ht="49.5" customHeight="1" x14ac:dyDescent="0.2">
      <c r="A75" s="39" t="s">
        <v>9</v>
      </c>
      <c r="B75" s="40" t="s">
        <v>45</v>
      </c>
      <c r="C75" s="59"/>
      <c r="D75" s="42">
        <f t="shared" si="10"/>
        <v>205560.019</v>
      </c>
      <c r="E75" s="42">
        <v>205560.019</v>
      </c>
      <c r="F75" s="42" t="s">
        <v>0</v>
      </c>
      <c r="G75" s="42">
        <f>SUM(H75:I75)</f>
        <v>205738.61900000001</v>
      </c>
      <c r="H75" s="42">
        <v>205738.61900000001</v>
      </c>
      <c r="I75" s="42" t="s">
        <v>0</v>
      </c>
      <c r="J75" s="42">
        <f>SUM(K75:L75)</f>
        <v>108975.061</v>
      </c>
      <c r="K75" s="42">
        <v>108975.061</v>
      </c>
      <c r="L75" s="43" t="s">
        <v>0</v>
      </c>
    </row>
    <row r="76" spans="1:12" ht="63.75" customHeight="1" x14ac:dyDescent="0.2">
      <c r="A76" s="39" t="s">
        <v>10</v>
      </c>
      <c r="B76" s="40" t="s">
        <v>46</v>
      </c>
      <c r="C76" s="59"/>
      <c r="D76" s="42">
        <f t="shared" si="10"/>
        <v>513723.9</v>
      </c>
      <c r="E76" s="42">
        <v>513723.9</v>
      </c>
      <c r="F76" s="42" t="s">
        <v>0</v>
      </c>
      <c r="G76" s="42">
        <f>SUM(H76:I76)</f>
        <v>520001.9</v>
      </c>
      <c r="H76" s="42">
        <v>520001.9</v>
      </c>
      <c r="I76" s="42" t="s">
        <v>0</v>
      </c>
      <c r="J76" s="42">
        <f>SUM(K76:L76)</f>
        <v>352939.36600000004</v>
      </c>
      <c r="K76" s="42">
        <v>352939.36600000004</v>
      </c>
      <c r="L76" s="43" t="s">
        <v>0</v>
      </c>
    </row>
    <row r="77" spans="1:12" ht="29.25" customHeight="1" x14ac:dyDescent="0.2">
      <c r="A77" s="51" t="s">
        <v>11</v>
      </c>
      <c r="B77" s="40" t="s">
        <v>47</v>
      </c>
      <c r="C77" s="59"/>
      <c r="D77" s="42">
        <f t="shared" si="10"/>
        <v>637371.18200000003</v>
      </c>
      <c r="E77" s="42">
        <v>637371.18200000003</v>
      </c>
      <c r="F77" s="42" t="s">
        <v>0</v>
      </c>
      <c r="G77" s="42">
        <f>SUM(H77:I77)</f>
        <v>650287.18200000003</v>
      </c>
      <c r="H77" s="42">
        <v>650287.18200000003</v>
      </c>
      <c r="I77" s="42" t="s">
        <v>0</v>
      </c>
      <c r="J77" s="42">
        <f>SUM(K77:L77)</f>
        <v>226234.13059999997</v>
      </c>
      <c r="K77" s="42">
        <v>226234.13059999997</v>
      </c>
      <c r="L77" s="43" t="s">
        <v>0</v>
      </c>
    </row>
    <row r="78" spans="1:12" s="3" customFormat="1" ht="83.25" customHeight="1" x14ac:dyDescent="0.2">
      <c r="A78" s="62" t="s">
        <v>145</v>
      </c>
      <c r="B78" s="54" t="s">
        <v>146</v>
      </c>
      <c r="C78" s="33">
        <v>7421</v>
      </c>
      <c r="D78" s="38">
        <f>SUM(D79:D81)</f>
        <v>36610291.332500003</v>
      </c>
      <c r="E78" s="38">
        <f>SUM(E79:E81)</f>
        <v>36610291.332500003</v>
      </c>
      <c r="F78" s="55" t="s">
        <v>0</v>
      </c>
      <c r="G78" s="38">
        <f>SUM(G79:G81)</f>
        <v>32594439.335500002</v>
      </c>
      <c r="H78" s="38">
        <f>SUM(H79:H81)</f>
        <v>32594439.335500002</v>
      </c>
      <c r="I78" s="55" t="s">
        <v>0</v>
      </c>
      <c r="J78" s="38">
        <f>SUM(J79:J81)</f>
        <v>13450596.856799999</v>
      </c>
      <c r="K78" s="38">
        <f>SUM(K79:K81)</f>
        <v>13450596.856799999</v>
      </c>
      <c r="L78" s="56" t="s">
        <v>0</v>
      </c>
    </row>
    <row r="79" spans="1:12" ht="108" x14ac:dyDescent="0.2">
      <c r="A79" s="39" t="s">
        <v>12</v>
      </c>
      <c r="B79" s="40" t="s">
        <v>61</v>
      </c>
      <c r="C79" s="59"/>
      <c r="D79" s="42">
        <f>SUM(E79:F79)</f>
        <v>0</v>
      </c>
      <c r="E79" s="42">
        <v>0</v>
      </c>
      <c r="F79" s="42" t="s">
        <v>0</v>
      </c>
      <c r="G79" s="42">
        <f>SUM(H79:I79)</f>
        <v>0</v>
      </c>
      <c r="H79" s="42">
        <v>0</v>
      </c>
      <c r="I79" s="42" t="s">
        <v>0</v>
      </c>
      <c r="J79" s="42">
        <f>SUM(K79:L79)</f>
        <v>0</v>
      </c>
      <c r="K79" s="42">
        <v>0</v>
      </c>
      <c r="L79" s="43" t="s">
        <v>0</v>
      </c>
    </row>
    <row r="80" spans="1:12" s="3" customFormat="1" ht="73.5" customHeight="1" x14ac:dyDescent="0.2">
      <c r="A80" s="39" t="s">
        <v>13</v>
      </c>
      <c r="B80" s="40" t="s">
        <v>59</v>
      </c>
      <c r="C80" s="41"/>
      <c r="D80" s="42">
        <f>SUM(E80:F80)</f>
        <v>36368714.832500003</v>
      </c>
      <c r="E80" s="42">
        <v>36368714.832500003</v>
      </c>
      <c r="F80" s="42" t="s">
        <v>0</v>
      </c>
      <c r="G80" s="42">
        <f>SUM(H80:I80)</f>
        <v>32353352.835500002</v>
      </c>
      <c r="H80" s="42">
        <v>32353352.835500002</v>
      </c>
      <c r="I80" s="42" t="s">
        <v>0</v>
      </c>
      <c r="J80" s="42">
        <f>SUM(K80:L80)</f>
        <v>13348185.569</v>
      </c>
      <c r="K80" s="42">
        <v>13348185.569</v>
      </c>
      <c r="L80" s="43" t="s">
        <v>0</v>
      </c>
    </row>
    <row r="81" spans="1:12" s="3" customFormat="1" ht="90" customHeight="1" x14ac:dyDescent="0.2">
      <c r="A81" s="51" t="s">
        <v>14</v>
      </c>
      <c r="B81" s="40" t="s">
        <v>52</v>
      </c>
      <c r="C81" s="41"/>
      <c r="D81" s="42">
        <f>SUM(E81:F81)</f>
        <v>241576.5</v>
      </c>
      <c r="E81" s="42">
        <v>241576.5</v>
      </c>
      <c r="F81" s="42" t="s">
        <v>0</v>
      </c>
      <c r="G81" s="42">
        <f>SUM(H81:I81)</f>
        <v>241086.5</v>
      </c>
      <c r="H81" s="42">
        <v>241086.5</v>
      </c>
      <c r="I81" s="42" t="s">
        <v>0</v>
      </c>
      <c r="J81" s="42">
        <f>SUM(K81:L81)</f>
        <v>102411.28780000001</v>
      </c>
      <c r="K81" s="42">
        <v>102411.28780000001</v>
      </c>
      <c r="L81" s="43" t="s">
        <v>0</v>
      </c>
    </row>
    <row r="82" spans="1:12" s="3" customFormat="1" ht="47.25" customHeight="1" x14ac:dyDescent="0.2">
      <c r="A82" s="62" t="s">
        <v>147</v>
      </c>
      <c r="B82" s="65" t="s">
        <v>148</v>
      </c>
      <c r="C82" s="33">
        <v>7422</v>
      </c>
      <c r="D82" s="29">
        <f>SUM(D83,D104,D105)</f>
        <v>11795397.9914</v>
      </c>
      <c r="E82" s="29">
        <f>SUM(E83,E104,E105)</f>
        <v>11795397.9914</v>
      </c>
      <c r="F82" s="55" t="s">
        <v>0</v>
      </c>
      <c r="G82" s="29">
        <f>SUM(G83,G104,G105)</f>
        <v>11999502.251399999</v>
      </c>
      <c r="H82" s="29">
        <f>SUM(H83,H104,H105)</f>
        <v>11999502.251399999</v>
      </c>
      <c r="I82" s="55" t="s">
        <v>0</v>
      </c>
      <c r="J82" s="29">
        <f>SUM(J83,J104,J105)</f>
        <v>6191706.4114000006</v>
      </c>
      <c r="K82" s="29">
        <f>SUM(K83,K104,K105)</f>
        <v>6191706.4114000006</v>
      </c>
      <c r="L82" s="56" t="s">
        <v>0</v>
      </c>
    </row>
    <row r="83" spans="1:12" s="3" customFormat="1" ht="90.75" customHeight="1" x14ac:dyDescent="0.2">
      <c r="A83" s="39" t="s">
        <v>15</v>
      </c>
      <c r="B83" s="66" t="s">
        <v>149</v>
      </c>
      <c r="C83" s="54"/>
      <c r="D83" s="8">
        <f>SUM(D84:D103)</f>
        <v>11322987.9914</v>
      </c>
      <c r="E83" s="8">
        <f>SUM(E84:E103)</f>
        <v>11322987.9914</v>
      </c>
      <c r="F83" s="42" t="s">
        <v>0</v>
      </c>
      <c r="G83" s="8">
        <f>SUM(G84:G103)</f>
        <v>11491932.201399999</v>
      </c>
      <c r="H83" s="8">
        <f>SUM(H84:H103)</f>
        <v>11491932.201399999</v>
      </c>
      <c r="I83" s="42" t="s">
        <v>0</v>
      </c>
      <c r="J83" s="8">
        <f>SUM(J84:J103)</f>
        <v>5173458.6313000005</v>
      </c>
      <c r="K83" s="8">
        <f>SUM(K84:K103)</f>
        <v>5173458.6313000005</v>
      </c>
      <c r="L83" s="43" t="s">
        <v>0</v>
      </c>
    </row>
    <row r="84" spans="1:12" s="3" customFormat="1" ht="82.5" customHeight="1" x14ac:dyDescent="0.2">
      <c r="A84" s="67" t="s">
        <v>150</v>
      </c>
      <c r="B84" s="40" t="s">
        <v>151</v>
      </c>
      <c r="C84" s="65"/>
      <c r="D84" s="42">
        <f>SUM(E84:F84)</f>
        <v>96226.6</v>
      </c>
      <c r="E84" s="8">
        <v>96226.6</v>
      </c>
      <c r="F84" s="42" t="s">
        <v>0</v>
      </c>
      <c r="G84" s="42">
        <f t="shared" ref="G84:G105" si="11">SUM(H84:I84)</f>
        <v>92836.6</v>
      </c>
      <c r="H84" s="8">
        <v>92836.6</v>
      </c>
      <c r="I84" s="42" t="s">
        <v>0</v>
      </c>
      <c r="J84" s="42">
        <f>SUM(K84:L84)</f>
        <v>39790.052900000002</v>
      </c>
      <c r="K84" s="8">
        <v>39790.052900000002</v>
      </c>
      <c r="L84" s="43" t="s">
        <v>0</v>
      </c>
    </row>
    <row r="85" spans="1:12" s="3" customFormat="1" ht="135" customHeight="1" x14ac:dyDescent="0.2">
      <c r="A85" s="67" t="s">
        <v>152</v>
      </c>
      <c r="B85" s="40" t="s">
        <v>153</v>
      </c>
      <c r="C85" s="65"/>
      <c r="D85" s="42">
        <f>SUM(E85:F85)</f>
        <v>0</v>
      </c>
      <c r="E85" s="8">
        <v>0</v>
      </c>
      <c r="F85" s="42" t="s">
        <v>0</v>
      </c>
      <c r="G85" s="42">
        <f t="shared" si="11"/>
        <v>0</v>
      </c>
      <c r="H85" s="8">
        <v>0</v>
      </c>
      <c r="I85" s="42" t="s">
        <v>0</v>
      </c>
      <c r="J85" s="42">
        <f t="shared" ref="J85:J103" si="12">SUM(K85:L85)</f>
        <v>38836.85</v>
      </c>
      <c r="K85" s="8">
        <v>38836.85</v>
      </c>
      <c r="L85" s="43" t="s">
        <v>0</v>
      </c>
    </row>
    <row r="86" spans="1:12" s="3" customFormat="1" ht="71.25" customHeight="1" x14ac:dyDescent="0.2">
      <c r="A86" s="67" t="s">
        <v>154</v>
      </c>
      <c r="B86" s="40" t="s">
        <v>155</v>
      </c>
      <c r="C86" s="65"/>
      <c r="D86" s="42">
        <f>SUM(E86:F86)</f>
        <v>247620</v>
      </c>
      <c r="E86" s="8">
        <v>247620</v>
      </c>
      <c r="F86" s="42" t="s">
        <v>0</v>
      </c>
      <c r="G86" s="42">
        <f t="shared" si="11"/>
        <v>247720</v>
      </c>
      <c r="H86" s="8">
        <v>247720</v>
      </c>
      <c r="I86" s="42" t="s">
        <v>0</v>
      </c>
      <c r="J86" s="42">
        <f t="shared" si="12"/>
        <v>79832.616000000009</v>
      </c>
      <c r="K86" s="8">
        <v>79832.616000000009</v>
      </c>
      <c r="L86" s="43" t="s">
        <v>0</v>
      </c>
    </row>
    <row r="87" spans="1:12" s="3" customFormat="1" ht="75" customHeight="1" x14ac:dyDescent="0.2">
      <c r="A87" s="67" t="s">
        <v>156</v>
      </c>
      <c r="B87" s="40" t="s">
        <v>157</v>
      </c>
      <c r="C87" s="65"/>
      <c r="D87" s="42">
        <f>SUM(E87:F87)</f>
        <v>55540</v>
      </c>
      <c r="E87" s="8">
        <v>55540</v>
      </c>
      <c r="F87" s="42" t="s">
        <v>0</v>
      </c>
      <c r="G87" s="42">
        <f t="shared" si="11"/>
        <v>56431.6</v>
      </c>
      <c r="H87" s="8">
        <v>56431.6</v>
      </c>
      <c r="I87" s="42" t="s">
        <v>0</v>
      </c>
      <c r="J87" s="42">
        <f t="shared" si="12"/>
        <v>30958.513800000001</v>
      </c>
      <c r="K87" s="8">
        <v>30958.513800000001</v>
      </c>
      <c r="L87" s="43" t="s">
        <v>0</v>
      </c>
    </row>
    <row r="88" spans="1:12" s="3" customFormat="1" ht="45" customHeight="1" x14ac:dyDescent="0.2">
      <c r="A88" s="67" t="s">
        <v>158</v>
      </c>
      <c r="B88" s="40" t="s">
        <v>159</v>
      </c>
      <c r="C88" s="65"/>
      <c r="D88" s="42">
        <f t="shared" ref="D88:D105" si="13">SUM(E88:F88)</f>
        <v>139918.72500000001</v>
      </c>
      <c r="E88" s="8">
        <v>139918.72500000001</v>
      </c>
      <c r="F88" s="42" t="s">
        <v>0</v>
      </c>
      <c r="G88" s="42">
        <f t="shared" si="11"/>
        <v>143392.72500000001</v>
      </c>
      <c r="H88" s="8">
        <v>143392.72500000001</v>
      </c>
      <c r="I88" s="42" t="s">
        <v>0</v>
      </c>
      <c r="J88" s="42">
        <f t="shared" si="12"/>
        <v>61907.964600000007</v>
      </c>
      <c r="K88" s="8">
        <v>61907.964600000007</v>
      </c>
      <c r="L88" s="43" t="s">
        <v>0</v>
      </c>
    </row>
    <row r="89" spans="1:12" s="3" customFormat="1" ht="42" customHeight="1" x14ac:dyDescent="0.2">
      <c r="A89" s="67" t="s">
        <v>160</v>
      </c>
      <c r="B89" s="40" t="s">
        <v>161</v>
      </c>
      <c r="C89" s="65"/>
      <c r="D89" s="42">
        <f t="shared" si="13"/>
        <v>60</v>
      </c>
      <c r="E89" s="8">
        <v>60</v>
      </c>
      <c r="F89" s="42" t="s">
        <v>0</v>
      </c>
      <c r="G89" s="42">
        <f t="shared" si="11"/>
        <v>60</v>
      </c>
      <c r="H89" s="8">
        <v>60</v>
      </c>
      <c r="I89" s="42" t="s">
        <v>0</v>
      </c>
      <c r="J89" s="42">
        <f t="shared" si="12"/>
        <v>0</v>
      </c>
      <c r="K89" s="8">
        <v>0</v>
      </c>
      <c r="L89" s="43" t="s">
        <v>0</v>
      </c>
    </row>
    <row r="90" spans="1:12" s="3" customFormat="1" ht="54" customHeight="1" x14ac:dyDescent="0.2">
      <c r="A90" s="67" t="s">
        <v>162</v>
      </c>
      <c r="B90" s="40" t="s">
        <v>163</v>
      </c>
      <c r="C90" s="65"/>
      <c r="D90" s="42">
        <f t="shared" si="13"/>
        <v>6023747.1399999997</v>
      </c>
      <c r="E90" s="8">
        <v>6023747.1399999997</v>
      </c>
      <c r="F90" s="42" t="s">
        <v>0</v>
      </c>
      <c r="G90" s="42">
        <f t="shared" si="11"/>
        <v>6069738.5499999998</v>
      </c>
      <c r="H90" s="8">
        <v>6069738.5499999998</v>
      </c>
      <c r="I90" s="42" t="s">
        <v>0</v>
      </c>
      <c r="J90" s="42">
        <f t="shared" si="12"/>
        <v>2851527.0718</v>
      </c>
      <c r="K90" s="8">
        <v>2851527.0718</v>
      </c>
      <c r="L90" s="43" t="s">
        <v>0</v>
      </c>
    </row>
    <row r="91" spans="1:12" s="3" customFormat="1" ht="106.5" customHeight="1" x14ac:dyDescent="0.2">
      <c r="A91" s="67" t="s">
        <v>164</v>
      </c>
      <c r="B91" s="40" t="s">
        <v>165</v>
      </c>
      <c r="C91" s="65"/>
      <c r="D91" s="42">
        <f t="shared" si="13"/>
        <v>0</v>
      </c>
      <c r="E91" s="8">
        <v>0</v>
      </c>
      <c r="F91" s="42" t="s">
        <v>0</v>
      </c>
      <c r="G91" s="42">
        <f t="shared" si="11"/>
        <v>0</v>
      </c>
      <c r="H91" s="8">
        <v>0</v>
      </c>
      <c r="I91" s="42" t="s">
        <v>0</v>
      </c>
      <c r="J91" s="42">
        <f t="shared" si="12"/>
        <v>0</v>
      </c>
      <c r="K91" s="8">
        <v>0</v>
      </c>
      <c r="L91" s="43" t="s">
        <v>0</v>
      </c>
    </row>
    <row r="92" spans="1:12" s="3" customFormat="1" ht="25.5" customHeight="1" x14ac:dyDescent="0.2">
      <c r="A92" s="67" t="s">
        <v>166</v>
      </c>
      <c r="B92" s="40" t="s">
        <v>167</v>
      </c>
      <c r="C92" s="65"/>
      <c r="D92" s="42">
        <f t="shared" si="13"/>
        <v>2000</v>
      </c>
      <c r="E92" s="8">
        <v>2000</v>
      </c>
      <c r="F92" s="42" t="s">
        <v>0</v>
      </c>
      <c r="G92" s="42">
        <f t="shared" si="11"/>
        <v>2000</v>
      </c>
      <c r="H92" s="8">
        <v>2000</v>
      </c>
      <c r="I92" s="42" t="s">
        <v>0</v>
      </c>
      <c r="J92" s="42">
        <f t="shared" si="12"/>
        <v>1338.328</v>
      </c>
      <c r="K92" s="8">
        <v>1338.328</v>
      </c>
      <c r="L92" s="43" t="s">
        <v>0</v>
      </c>
    </row>
    <row r="93" spans="1:12" s="3" customFormat="1" ht="64.5" customHeight="1" x14ac:dyDescent="0.2">
      <c r="A93" s="67" t="s">
        <v>168</v>
      </c>
      <c r="B93" s="40" t="s">
        <v>169</v>
      </c>
      <c r="C93" s="65"/>
      <c r="D93" s="42">
        <f t="shared" si="13"/>
        <v>81129.399999999994</v>
      </c>
      <c r="E93" s="8">
        <v>81129.399999999994</v>
      </c>
      <c r="F93" s="42" t="s">
        <v>0</v>
      </c>
      <c r="G93" s="42">
        <f t="shared" si="11"/>
        <v>99129.4</v>
      </c>
      <c r="H93" s="8">
        <v>99129.4</v>
      </c>
      <c r="I93" s="42" t="s">
        <v>0</v>
      </c>
      <c r="J93" s="42">
        <f t="shared" si="12"/>
        <v>37340.936999999998</v>
      </c>
      <c r="K93" s="8">
        <v>37340.936999999998</v>
      </c>
      <c r="L93" s="43" t="s">
        <v>0</v>
      </c>
    </row>
    <row r="94" spans="1:12" s="3" customFormat="1" ht="111" customHeight="1" x14ac:dyDescent="0.2">
      <c r="A94" s="67" t="s">
        <v>170</v>
      </c>
      <c r="B94" s="40" t="s">
        <v>171</v>
      </c>
      <c r="C94" s="65"/>
      <c r="D94" s="42">
        <f t="shared" si="13"/>
        <v>23714</v>
      </c>
      <c r="E94" s="8">
        <v>23714</v>
      </c>
      <c r="F94" s="42" t="s">
        <v>0</v>
      </c>
      <c r="G94" s="42">
        <f t="shared" si="11"/>
        <v>24014</v>
      </c>
      <c r="H94" s="8">
        <v>24014</v>
      </c>
      <c r="I94" s="42" t="s">
        <v>0</v>
      </c>
      <c r="J94" s="42">
        <f t="shared" si="12"/>
        <v>8168.5609999999997</v>
      </c>
      <c r="K94" s="8">
        <v>8168.5609999999997</v>
      </c>
      <c r="L94" s="43" t="s">
        <v>0</v>
      </c>
    </row>
    <row r="95" spans="1:12" s="3" customFormat="1" ht="65.25" customHeight="1" x14ac:dyDescent="0.2">
      <c r="A95" s="67" t="s">
        <v>172</v>
      </c>
      <c r="B95" s="40" t="s">
        <v>173</v>
      </c>
      <c r="C95" s="65"/>
      <c r="D95" s="42">
        <f t="shared" si="13"/>
        <v>13276.7</v>
      </c>
      <c r="E95" s="8">
        <v>13276.7</v>
      </c>
      <c r="F95" s="42" t="s">
        <v>0</v>
      </c>
      <c r="G95" s="42">
        <f t="shared" si="11"/>
        <v>13276.7</v>
      </c>
      <c r="H95" s="8">
        <v>13276.7</v>
      </c>
      <c r="I95" s="42" t="s">
        <v>0</v>
      </c>
      <c r="J95" s="42">
        <f t="shared" si="12"/>
        <v>5525.4489999999996</v>
      </c>
      <c r="K95" s="8">
        <v>5525.4489999999996</v>
      </c>
      <c r="L95" s="43" t="s">
        <v>0</v>
      </c>
    </row>
    <row r="96" spans="1:12" s="3" customFormat="1" ht="39" customHeight="1" x14ac:dyDescent="0.2">
      <c r="A96" s="67" t="s">
        <v>174</v>
      </c>
      <c r="B96" s="40" t="s">
        <v>175</v>
      </c>
      <c r="C96" s="65"/>
      <c r="D96" s="42">
        <f t="shared" si="13"/>
        <v>2031977.6454</v>
      </c>
      <c r="E96" s="8">
        <v>2031977.6454</v>
      </c>
      <c r="F96" s="42" t="s">
        <v>0</v>
      </c>
      <c r="G96" s="42">
        <f t="shared" si="11"/>
        <v>2076991.6454</v>
      </c>
      <c r="H96" s="8">
        <v>2076991.6454</v>
      </c>
      <c r="I96" s="42" t="s">
        <v>0</v>
      </c>
      <c r="J96" s="42">
        <f t="shared" si="12"/>
        <v>697314.98860000004</v>
      </c>
      <c r="K96" s="8">
        <v>697314.98860000004</v>
      </c>
      <c r="L96" s="43" t="s">
        <v>0</v>
      </c>
    </row>
    <row r="97" spans="1:12" s="3" customFormat="1" ht="68.25" customHeight="1" x14ac:dyDescent="0.2">
      <c r="A97" s="67" t="s">
        <v>176</v>
      </c>
      <c r="B97" s="40" t="s">
        <v>177</v>
      </c>
      <c r="C97" s="65"/>
      <c r="D97" s="42">
        <f t="shared" si="13"/>
        <v>1117305.581</v>
      </c>
      <c r="E97" s="8">
        <v>1117305.581</v>
      </c>
      <c r="F97" s="42" t="s">
        <v>0</v>
      </c>
      <c r="G97" s="42">
        <f t="shared" si="11"/>
        <v>1161358.781</v>
      </c>
      <c r="H97" s="8">
        <v>1161358.781</v>
      </c>
      <c r="I97" s="42" t="s">
        <v>0</v>
      </c>
      <c r="J97" s="42">
        <f t="shared" si="12"/>
        <v>613671.76710000006</v>
      </c>
      <c r="K97" s="8">
        <v>613671.76710000006</v>
      </c>
      <c r="L97" s="43" t="s">
        <v>0</v>
      </c>
    </row>
    <row r="98" spans="1:12" s="3" customFormat="1" ht="106.5" customHeight="1" x14ac:dyDescent="0.2">
      <c r="A98" s="67" t="s">
        <v>178</v>
      </c>
      <c r="B98" s="40" t="s">
        <v>179</v>
      </c>
      <c r="C98" s="65"/>
      <c r="D98" s="42">
        <f t="shared" si="13"/>
        <v>0</v>
      </c>
      <c r="E98" s="8">
        <v>0</v>
      </c>
      <c r="F98" s="42" t="s">
        <v>0</v>
      </c>
      <c r="G98" s="42">
        <f t="shared" si="11"/>
        <v>0</v>
      </c>
      <c r="H98" s="8">
        <v>0</v>
      </c>
      <c r="I98" s="42" t="s">
        <v>0</v>
      </c>
      <c r="J98" s="42">
        <f t="shared" si="12"/>
        <v>0</v>
      </c>
      <c r="K98" s="8">
        <v>0</v>
      </c>
      <c r="L98" s="43" t="s">
        <v>0</v>
      </c>
    </row>
    <row r="99" spans="1:12" s="3" customFormat="1" ht="66.75" customHeight="1" x14ac:dyDescent="0.2">
      <c r="A99" s="67" t="s">
        <v>180</v>
      </c>
      <c r="B99" s="40" t="s">
        <v>181</v>
      </c>
      <c r="C99" s="65"/>
      <c r="D99" s="42">
        <f t="shared" si="13"/>
        <v>18000</v>
      </c>
      <c r="E99" s="8">
        <v>18000</v>
      </c>
      <c r="F99" s="42" t="s">
        <v>0</v>
      </c>
      <c r="G99" s="42">
        <f t="shared" si="11"/>
        <v>18500</v>
      </c>
      <c r="H99" s="8">
        <v>18500</v>
      </c>
      <c r="I99" s="42" t="s">
        <v>0</v>
      </c>
      <c r="J99" s="42">
        <f t="shared" si="12"/>
        <v>6685.75</v>
      </c>
      <c r="K99" s="8">
        <v>6685.75</v>
      </c>
      <c r="L99" s="43" t="s">
        <v>0</v>
      </c>
    </row>
    <row r="100" spans="1:12" s="3" customFormat="1" ht="144.75" customHeight="1" x14ac:dyDescent="0.2">
      <c r="A100" s="67" t="s">
        <v>182</v>
      </c>
      <c r="B100" s="40" t="s">
        <v>183</v>
      </c>
      <c r="C100" s="65"/>
      <c r="D100" s="42">
        <f t="shared" si="13"/>
        <v>1210500</v>
      </c>
      <c r="E100" s="8">
        <v>1210500</v>
      </c>
      <c r="F100" s="42" t="s">
        <v>0</v>
      </c>
      <c r="G100" s="42">
        <f t="shared" si="11"/>
        <v>1210500</v>
      </c>
      <c r="H100" s="8">
        <v>1210500</v>
      </c>
      <c r="I100" s="42" t="s">
        <v>0</v>
      </c>
      <c r="J100" s="42">
        <f t="shared" si="12"/>
        <v>570325.84080000001</v>
      </c>
      <c r="K100" s="8">
        <v>570325.84080000001</v>
      </c>
      <c r="L100" s="43" t="s">
        <v>0</v>
      </c>
    </row>
    <row r="101" spans="1:12" s="3" customFormat="1" ht="40.5" customHeight="1" x14ac:dyDescent="0.2">
      <c r="A101" s="67" t="s">
        <v>184</v>
      </c>
      <c r="B101" s="40" t="s">
        <v>185</v>
      </c>
      <c r="C101" s="65"/>
      <c r="D101" s="42">
        <f t="shared" si="13"/>
        <v>4965.2</v>
      </c>
      <c r="E101" s="8">
        <v>4965.2</v>
      </c>
      <c r="F101" s="42" t="s">
        <v>0</v>
      </c>
      <c r="G101" s="42">
        <f t="shared" si="11"/>
        <v>4975.2</v>
      </c>
      <c r="H101" s="8">
        <v>4975.2</v>
      </c>
      <c r="I101" s="42" t="s">
        <v>0</v>
      </c>
      <c r="J101" s="42">
        <f t="shared" si="12"/>
        <v>1664</v>
      </c>
      <c r="K101" s="8">
        <v>1664</v>
      </c>
      <c r="L101" s="43" t="s">
        <v>0</v>
      </c>
    </row>
    <row r="102" spans="1:12" s="3" customFormat="1" ht="34.5" customHeight="1" x14ac:dyDescent="0.2">
      <c r="A102" s="67" t="s">
        <v>186</v>
      </c>
      <c r="B102" s="40" t="s">
        <v>187</v>
      </c>
      <c r="C102" s="65"/>
      <c r="D102" s="42">
        <f t="shared" si="13"/>
        <v>14579</v>
      </c>
      <c r="E102" s="8">
        <v>14579</v>
      </c>
      <c r="F102" s="42" t="s">
        <v>0</v>
      </c>
      <c r="G102" s="42">
        <f t="shared" si="11"/>
        <v>14579</v>
      </c>
      <c r="H102" s="8">
        <v>14579</v>
      </c>
      <c r="I102" s="42" t="s">
        <v>0</v>
      </c>
      <c r="J102" s="42">
        <f t="shared" si="12"/>
        <v>822.45</v>
      </c>
      <c r="K102" s="8">
        <v>822.45</v>
      </c>
      <c r="L102" s="43" t="s">
        <v>0</v>
      </c>
    </row>
    <row r="103" spans="1:12" s="3" customFormat="1" ht="24" customHeight="1" x14ac:dyDescent="0.2">
      <c r="A103" s="67" t="s">
        <v>188</v>
      </c>
      <c r="B103" s="40" t="s">
        <v>189</v>
      </c>
      <c r="C103" s="65"/>
      <c r="D103" s="42">
        <f t="shared" si="13"/>
        <v>242428</v>
      </c>
      <c r="E103" s="8">
        <v>242428</v>
      </c>
      <c r="F103" s="42" t="s">
        <v>0</v>
      </c>
      <c r="G103" s="42">
        <f t="shared" si="11"/>
        <v>256428</v>
      </c>
      <c r="H103" s="8">
        <v>256428</v>
      </c>
      <c r="I103" s="42" t="s">
        <v>0</v>
      </c>
      <c r="J103" s="42">
        <f t="shared" si="12"/>
        <v>127747.49069999999</v>
      </c>
      <c r="K103" s="8">
        <v>127747.49069999999</v>
      </c>
      <c r="L103" s="43" t="s">
        <v>0</v>
      </c>
    </row>
    <row r="104" spans="1:12" ht="54.75" customHeight="1" x14ac:dyDescent="0.2">
      <c r="A104" s="39" t="s">
        <v>16</v>
      </c>
      <c r="B104" s="40" t="s">
        <v>190</v>
      </c>
      <c r="C104" s="41"/>
      <c r="D104" s="42">
        <f t="shared" si="13"/>
        <v>472410</v>
      </c>
      <c r="E104" s="8">
        <v>472410</v>
      </c>
      <c r="F104" s="42" t="s">
        <v>0</v>
      </c>
      <c r="G104" s="42">
        <f t="shared" si="11"/>
        <v>507570.05</v>
      </c>
      <c r="H104" s="8">
        <v>507570.05</v>
      </c>
      <c r="I104" s="42" t="s">
        <v>0</v>
      </c>
      <c r="J104" s="42">
        <f>SUM(K104:L104)</f>
        <v>1018247.7801</v>
      </c>
      <c r="K104" s="8">
        <v>1018247.7801</v>
      </c>
      <c r="L104" s="43" t="s">
        <v>0</v>
      </c>
    </row>
    <row r="105" spans="1:12" ht="33" customHeight="1" x14ac:dyDescent="0.2">
      <c r="A105" s="39" t="s">
        <v>191</v>
      </c>
      <c r="B105" s="46" t="s">
        <v>192</v>
      </c>
      <c r="C105" s="41"/>
      <c r="D105" s="42">
        <f t="shared" si="13"/>
        <v>0</v>
      </c>
      <c r="E105" s="8">
        <v>0</v>
      </c>
      <c r="F105" s="42" t="s">
        <v>0</v>
      </c>
      <c r="G105" s="42">
        <f t="shared" si="11"/>
        <v>0</v>
      </c>
      <c r="H105" s="8">
        <v>0</v>
      </c>
      <c r="I105" s="42" t="s">
        <v>0</v>
      </c>
      <c r="J105" s="42">
        <f>SUM(K105:L105)</f>
        <v>0</v>
      </c>
      <c r="K105" s="8">
        <v>0</v>
      </c>
      <c r="L105" s="43" t="s">
        <v>0</v>
      </c>
    </row>
    <row r="106" spans="1:12" ht="46.5" customHeight="1" x14ac:dyDescent="0.2">
      <c r="A106" s="53" t="s">
        <v>193</v>
      </c>
      <c r="B106" s="63" t="s">
        <v>194</v>
      </c>
      <c r="C106" s="33">
        <v>7431</v>
      </c>
      <c r="D106" s="68">
        <f>SUM(D107:D108)</f>
        <v>573261.85</v>
      </c>
      <c r="E106" s="68">
        <f>SUM(E107:E108)</f>
        <v>573261.85</v>
      </c>
      <c r="F106" s="69" t="s">
        <v>0</v>
      </c>
      <c r="G106" s="68">
        <f>SUM(G107:G108)</f>
        <v>573261.85</v>
      </c>
      <c r="H106" s="68">
        <f>SUM(H107:H108)</f>
        <v>573261.85</v>
      </c>
      <c r="I106" s="69" t="s">
        <v>0</v>
      </c>
      <c r="J106" s="68">
        <f>SUM(J107:J108)</f>
        <v>436441.69439999998</v>
      </c>
      <c r="K106" s="68">
        <f>SUM(K107:K108)</f>
        <v>436441.69439999998</v>
      </c>
      <c r="L106" s="70" t="s">
        <v>0</v>
      </c>
    </row>
    <row r="107" spans="1:12" s="3" customFormat="1" ht="61.5" customHeight="1" x14ac:dyDescent="0.2">
      <c r="A107" s="39" t="s">
        <v>17</v>
      </c>
      <c r="B107" s="40" t="s">
        <v>48</v>
      </c>
      <c r="C107" s="59"/>
      <c r="D107" s="42">
        <f>SUM(E107:F107)</f>
        <v>568261.85</v>
      </c>
      <c r="E107" s="42">
        <v>568261.85</v>
      </c>
      <c r="F107" s="42" t="s">
        <v>0</v>
      </c>
      <c r="G107" s="42">
        <f>SUM(H107:I107)</f>
        <v>568261.85</v>
      </c>
      <c r="H107" s="42">
        <v>568261.85</v>
      </c>
      <c r="I107" s="42" t="s">
        <v>0</v>
      </c>
      <c r="J107" s="42">
        <f>SUM(K107:L107)</f>
        <v>430456.70189999999</v>
      </c>
      <c r="K107" s="42">
        <v>430456.70189999999</v>
      </c>
      <c r="L107" s="43" t="s">
        <v>0</v>
      </c>
    </row>
    <row r="108" spans="1:12" s="3" customFormat="1" ht="53.25" customHeight="1" x14ac:dyDescent="0.2">
      <c r="A108" s="71" t="s">
        <v>18</v>
      </c>
      <c r="B108" s="40" t="s">
        <v>49</v>
      </c>
      <c r="C108" s="59"/>
      <c r="D108" s="42">
        <f>SUM(E108:F108)</f>
        <v>5000</v>
      </c>
      <c r="E108" s="42">
        <v>5000</v>
      </c>
      <c r="F108" s="42" t="s">
        <v>0</v>
      </c>
      <c r="G108" s="42">
        <f>SUM(H108:I108)</f>
        <v>5000</v>
      </c>
      <c r="H108" s="42">
        <v>5000</v>
      </c>
      <c r="I108" s="42" t="s">
        <v>0</v>
      </c>
      <c r="J108" s="42">
        <f>SUM(K108:L108)</f>
        <v>5984.9925000000003</v>
      </c>
      <c r="K108" s="42">
        <v>5984.9925000000003</v>
      </c>
      <c r="L108" s="43" t="s">
        <v>0</v>
      </c>
    </row>
    <row r="109" spans="1:12" s="3" customFormat="1" ht="41.25" customHeight="1" x14ac:dyDescent="0.2">
      <c r="A109" s="31" t="s">
        <v>195</v>
      </c>
      <c r="B109" s="36" t="s">
        <v>196</v>
      </c>
      <c r="C109" s="37">
        <v>7441</v>
      </c>
      <c r="D109" s="38">
        <f>SUM(D110:D111)</f>
        <v>66200</v>
      </c>
      <c r="E109" s="38">
        <f>SUM(E110:E111)</f>
        <v>66200</v>
      </c>
      <c r="F109" s="34" t="s">
        <v>0</v>
      </c>
      <c r="G109" s="38">
        <f>SUM(G110:G111)</f>
        <v>102620.6</v>
      </c>
      <c r="H109" s="38">
        <f>SUM(H110:H111)</f>
        <v>102620.6</v>
      </c>
      <c r="I109" s="34" t="s">
        <v>0</v>
      </c>
      <c r="J109" s="38">
        <f>SUM(J110:J111)</f>
        <v>95330.043399999995</v>
      </c>
      <c r="K109" s="38">
        <f>SUM(K110:K111)</f>
        <v>95330.043399999995</v>
      </c>
      <c r="L109" s="35" t="s">
        <v>0</v>
      </c>
    </row>
    <row r="110" spans="1:12" s="3" customFormat="1" ht="123" customHeight="1" x14ac:dyDescent="0.2">
      <c r="A110" s="72" t="s">
        <v>19</v>
      </c>
      <c r="B110" s="40" t="s">
        <v>197</v>
      </c>
      <c r="C110" s="59"/>
      <c r="D110" s="42">
        <f>SUM(E110:F110)</f>
        <v>0</v>
      </c>
      <c r="E110" s="48">
        <v>0</v>
      </c>
      <c r="F110" s="42" t="s">
        <v>0</v>
      </c>
      <c r="G110" s="42">
        <f>SUM(H110:I110)</f>
        <v>25825</v>
      </c>
      <c r="H110" s="48">
        <v>25825</v>
      </c>
      <c r="I110" s="42" t="s">
        <v>0</v>
      </c>
      <c r="J110" s="42">
        <f>SUM(K110:L110)</f>
        <v>42640.4</v>
      </c>
      <c r="K110" s="48">
        <v>42640.4</v>
      </c>
      <c r="L110" s="43" t="s">
        <v>0</v>
      </c>
    </row>
    <row r="111" spans="1:12" s="3" customFormat="1" ht="127.5" customHeight="1" x14ac:dyDescent="0.2">
      <c r="A111" s="51" t="s">
        <v>20</v>
      </c>
      <c r="B111" s="40" t="s">
        <v>198</v>
      </c>
      <c r="C111" s="73"/>
      <c r="D111" s="42">
        <f>SUM(E111:F111)</f>
        <v>66200</v>
      </c>
      <c r="E111" s="48">
        <v>66200</v>
      </c>
      <c r="F111" s="42" t="s">
        <v>0</v>
      </c>
      <c r="G111" s="42">
        <f>SUM(H111:I111)</f>
        <v>76795.600000000006</v>
      </c>
      <c r="H111" s="48">
        <v>76795.600000000006</v>
      </c>
      <c r="I111" s="42" t="s">
        <v>0</v>
      </c>
      <c r="J111" s="42">
        <f>SUM(K111:L111)</f>
        <v>52689.643400000001</v>
      </c>
      <c r="K111" s="48">
        <v>52689.643400000001</v>
      </c>
      <c r="L111" s="43" t="s">
        <v>0</v>
      </c>
    </row>
    <row r="112" spans="1:12" s="3" customFormat="1" ht="49.5" customHeight="1" x14ac:dyDescent="0.2">
      <c r="A112" s="31" t="s">
        <v>199</v>
      </c>
      <c r="B112" s="36" t="s">
        <v>200</v>
      </c>
      <c r="C112" s="37">
        <v>7442</v>
      </c>
      <c r="D112" s="38">
        <f>SUM(D113:D114)</f>
        <v>301273.92</v>
      </c>
      <c r="E112" s="34" t="s">
        <v>0</v>
      </c>
      <c r="F112" s="38">
        <f>SUM(F113:F114)</f>
        <v>301273.92</v>
      </c>
      <c r="G112" s="38">
        <f>SUM(G113:G114)</f>
        <v>637746.06000000006</v>
      </c>
      <c r="H112" s="34" t="s">
        <v>0</v>
      </c>
      <c r="I112" s="38">
        <f>SUM(I113:I114)</f>
        <v>637746.06000000006</v>
      </c>
      <c r="J112" s="38">
        <f>SUM(J113:J114)</f>
        <v>351577.15870000003</v>
      </c>
      <c r="K112" s="34" t="s">
        <v>0</v>
      </c>
      <c r="L112" s="58">
        <f>SUM(L113:L114)</f>
        <v>351577.15870000003</v>
      </c>
    </row>
    <row r="113" spans="1:12" ht="134.25" customHeight="1" x14ac:dyDescent="0.2">
      <c r="A113" s="39" t="s">
        <v>21</v>
      </c>
      <c r="B113" s="74" t="s">
        <v>201</v>
      </c>
      <c r="C113" s="59"/>
      <c r="D113" s="42">
        <f>SUM(E113:F113)</f>
        <v>30000</v>
      </c>
      <c r="E113" s="42" t="s">
        <v>0</v>
      </c>
      <c r="F113" s="42">
        <v>30000</v>
      </c>
      <c r="G113" s="42">
        <f>SUM(H113:I113)</f>
        <v>133892.35999999999</v>
      </c>
      <c r="H113" s="42" t="s">
        <v>0</v>
      </c>
      <c r="I113" s="42">
        <v>133892.35999999999</v>
      </c>
      <c r="J113" s="42">
        <f>SUM(K113:L113)</f>
        <v>70957.465700000001</v>
      </c>
      <c r="K113" s="42" t="s">
        <v>0</v>
      </c>
      <c r="L113" s="43">
        <v>70957.465700000001</v>
      </c>
    </row>
    <row r="114" spans="1:12" s="3" customFormat="1" ht="132.75" customHeight="1" x14ac:dyDescent="0.2">
      <c r="A114" s="39" t="s">
        <v>22</v>
      </c>
      <c r="B114" s="46" t="s">
        <v>202</v>
      </c>
      <c r="C114" s="59"/>
      <c r="D114" s="42">
        <f>SUM(E114:F114)</f>
        <v>271273.92</v>
      </c>
      <c r="E114" s="42" t="s">
        <v>0</v>
      </c>
      <c r="F114" s="42">
        <f>271274-0.08</f>
        <v>271273.92</v>
      </c>
      <c r="G114" s="42">
        <f>SUM(H114:I114)</f>
        <v>503853.7</v>
      </c>
      <c r="H114" s="42" t="s">
        <v>0</v>
      </c>
      <c r="I114" s="42">
        <v>503853.7</v>
      </c>
      <c r="J114" s="42">
        <f>SUM(K114:L114)</f>
        <v>280619.69300000003</v>
      </c>
      <c r="K114" s="42" t="s">
        <v>0</v>
      </c>
      <c r="L114" s="43">
        <v>280619.69300000003</v>
      </c>
    </row>
    <row r="115" spans="1:12" s="3" customFormat="1" ht="42" customHeight="1" x14ac:dyDescent="0.2">
      <c r="A115" s="75" t="s">
        <v>23</v>
      </c>
      <c r="B115" s="36" t="s">
        <v>203</v>
      </c>
      <c r="C115" s="37">
        <v>7452</v>
      </c>
      <c r="D115" s="38">
        <f>SUM(D116,D118)</f>
        <v>1467277.8499999999</v>
      </c>
      <c r="E115" s="38">
        <f>SUM(E116:E118)</f>
        <v>1452277.8499999999</v>
      </c>
      <c r="F115" s="38">
        <f t="shared" ref="F115:L115" si="14">SUM(F116:F118)</f>
        <v>5050923.4140999997</v>
      </c>
      <c r="G115" s="38">
        <f>SUM(G116,G118)</f>
        <v>1524949.4198</v>
      </c>
      <c r="H115" s="38">
        <f t="shared" si="14"/>
        <v>1509949.4198</v>
      </c>
      <c r="I115" s="38">
        <f t="shared" si="14"/>
        <v>4440914.1540999999</v>
      </c>
      <c r="J115" s="38">
        <f>SUM(J116,J118)</f>
        <v>583603.61659999995</v>
      </c>
      <c r="K115" s="38">
        <f t="shared" si="14"/>
        <v>540991.63659999997</v>
      </c>
      <c r="L115" s="58">
        <f t="shared" si="14"/>
        <v>554114.52690000006</v>
      </c>
    </row>
    <row r="116" spans="1:12" ht="48" customHeight="1" x14ac:dyDescent="0.2">
      <c r="A116" s="39" t="s">
        <v>24</v>
      </c>
      <c r="B116" s="46" t="s">
        <v>50</v>
      </c>
      <c r="C116" s="59"/>
      <c r="D116" s="42">
        <f>SUM(E116:F116)</f>
        <v>15000</v>
      </c>
      <c r="E116" s="42" t="s">
        <v>0</v>
      </c>
      <c r="F116" s="42">
        <v>15000</v>
      </c>
      <c r="G116" s="42">
        <f>SUM(H116:I116)</f>
        <v>15000</v>
      </c>
      <c r="H116" s="42" t="s">
        <v>0</v>
      </c>
      <c r="I116" s="42">
        <v>15000</v>
      </c>
      <c r="J116" s="42">
        <f>SUM(K116:L116)</f>
        <v>42974.214999999997</v>
      </c>
      <c r="K116" s="42" t="s">
        <v>0</v>
      </c>
      <c r="L116" s="43">
        <v>42974.214999999997</v>
      </c>
    </row>
    <row r="117" spans="1:12" ht="42" customHeight="1" x14ac:dyDescent="0.2">
      <c r="A117" s="39" t="s">
        <v>25</v>
      </c>
      <c r="B117" s="46" t="s">
        <v>60</v>
      </c>
      <c r="C117" s="59"/>
      <c r="D117" s="42">
        <f>SUM(E117:F117)</f>
        <v>5035923.4140999997</v>
      </c>
      <c r="E117" s="42" t="s">
        <v>0</v>
      </c>
      <c r="F117" s="42">
        <v>5035923.4140999997</v>
      </c>
      <c r="G117" s="42">
        <f>SUM(H117:I117)</f>
        <v>4425914.1540999999</v>
      </c>
      <c r="H117" s="42" t="s">
        <v>0</v>
      </c>
      <c r="I117" s="42">
        <v>4425914.1540999999</v>
      </c>
      <c r="J117" s="42">
        <f>SUM(K117:L117)</f>
        <v>511502.54690000002</v>
      </c>
      <c r="K117" s="42" t="s">
        <v>0</v>
      </c>
      <c r="L117" s="43">
        <v>511502.54690000002</v>
      </c>
    </row>
    <row r="118" spans="1:12" ht="61.5" customHeight="1" thickBot="1" x14ac:dyDescent="0.25">
      <c r="A118" s="76" t="s">
        <v>26</v>
      </c>
      <c r="B118" s="77" t="s">
        <v>53</v>
      </c>
      <c r="C118" s="78"/>
      <c r="D118" s="79">
        <f>SUM(E118:F118)</f>
        <v>1452277.8499999999</v>
      </c>
      <c r="E118" s="7">
        <f>1452277.9-0.05</f>
        <v>1452277.8499999999</v>
      </c>
      <c r="F118" s="7">
        <v>0</v>
      </c>
      <c r="G118" s="79">
        <f>SUM(H118:I118)</f>
        <v>1509949.4198</v>
      </c>
      <c r="H118" s="79">
        <v>1509949.4198</v>
      </c>
      <c r="I118" s="79">
        <v>0</v>
      </c>
      <c r="J118" s="79">
        <f>SUM(K118:L118)</f>
        <v>540629.40159999998</v>
      </c>
      <c r="K118" s="79">
        <v>540991.63659999997</v>
      </c>
      <c r="L118" s="80">
        <v>-362.23500000000001</v>
      </c>
    </row>
    <row r="119" spans="1:12" x14ac:dyDescent="0.2">
      <c r="B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x14ac:dyDescent="0.2">
      <c r="B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x14ac:dyDescent="0.2">
      <c r="B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x14ac:dyDescent="0.2">
      <c r="B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x14ac:dyDescent="0.2">
      <c r="B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x14ac:dyDescent="0.2">
      <c r="B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x14ac:dyDescent="0.2">
      <c r="B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x14ac:dyDescent="0.2">
      <c r="B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x14ac:dyDescent="0.2">
      <c r="B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x14ac:dyDescent="0.2">
      <c r="B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2">
      <c r="B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2">
      <c r="B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2">
      <c r="B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2">
      <c r="B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2">
      <c r="B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2">
      <c r="B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2">
      <c r="B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2">
      <c r="B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2">
      <c r="B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2">
      <c r="B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2">
      <c r="B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2">
      <c r="B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2">
      <c r="B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2">
      <c r="B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2">
      <c r="B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2">
      <c r="B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2">
      <c r="B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2">
      <c r="B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2">
      <c r="B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2">
      <c r="B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2">
      <c r="B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2">
      <c r="B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2">
      <c r="B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2">
      <c r="B152" s="12"/>
      <c r="D152" s="12"/>
      <c r="E152" s="12"/>
      <c r="F152" s="12"/>
      <c r="G152" s="12"/>
      <c r="H152" s="12"/>
      <c r="I152" s="12"/>
      <c r="J152" s="12"/>
      <c r="K152" s="12"/>
      <c r="L152" s="12"/>
    </row>
  </sheetData>
  <protectedRanges>
    <protectedRange sqref="E17 H17 K17" name="Range14"/>
    <protectedRange sqref="E1" name="Range12_1"/>
    <protectedRange sqref="E95 H95 K95" name="Range10_1"/>
    <protectedRange sqref="F117 I117 L117 E118:F118 H118:I118 K118:L118" name="Range8"/>
    <protectedRange sqref="H16:H17 K16:K17 E16:E17" name="Range6_1"/>
    <protectedRange sqref="E74:E77 H74:H77 K74:K77 E79:E81 H79:H81 K79:K81 K84:K86 E84:E93 H84:H91" name="Range4"/>
    <protectedRange sqref="E33:E39 H33:H39 K33:K39 E41:E42 H41:H42 K41:K42 E45:E48 H45:H48 K45:K48" name="Range2"/>
    <protectedRange sqref="E15 H15 K15 E19 H19 K19 E21:E32 H21:H32 K21:K32" name="Range1"/>
    <protectedRange sqref="E51 H51 K51 F53 I53 L53 E55 H55 K55 F57 I57 L57 E59 H59 K59 E61:E64 H61:H64 K61:K64 F66:F67 I66:I67 L66:L67 F70 I70 L70 E72 H72 K72" name="Range3"/>
    <protectedRange sqref="E98:E102 E104:E105 H98:H105 K97:K105 E107:E108 H107:H108 K107:K108 E110:E111 H110:H111 K110:K111 F113 I113" name="Range5_1"/>
    <protectedRange sqref="K87:K90 K96 E96:E97 H96:H97" name="Range7"/>
    <protectedRange sqref="E103" name="Range9"/>
    <protectedRange sqref="E94 H92:H94 K91:K94 F114 I114 L113:L114 F116 I116 L116" name="Range11_1"/>
    <protectedRange sqref="E17 H17 K17" name="Range13"/>
    <protectedRange sqref="F4" name="Range12"/>
  </protectedRanges>
  <mergeCells count="12">
    <mergeCell ref="J9:J10"/>
    <mergeCell ref="A9:A10"/>
    <mergeCell ref="B9:B10"/>
    <mergeCell ref="C9:C10"/>
    <mergeCell ref="D9:D10"/>
    <mergeCell ref="G9:G10"/>
    <mergeCell ref="A2:L2"/>
    <mergeCell ref="A3:L3"/>
    <mergeCell ref="A4:L4"/>
    <mergeCell ref="D8:F8"/>
    <mergeCell ref="G8:I8"/>
    <mergeCell ref="J8:L8"/>
  </mergeCells>
  <pageMargins left="0.2" right="0.25" top="0.2" bottom="0.21" header="0.17" footer="0.16"/>
  <pageSetup paperSize="9" scale="7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Ekamutner</vt:lpstr>
      <vt:lpstr>Ekamutner!Print_Area</vt:lpstr>
      <vt:lpstr>Ekamutner!Print_Titles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Susanna Stepanyan</cp:lastModifiedBy>
  <cp:lastPrinted>2019-08-09T11:34:21Z</cp:lastPrinted>
  <dcterms:created xsi:type="dcterms:W3CDTF">1996-10-14T23:33:28Z</dcterms:created>
  <dcterms:modified xsi:type="dcterms:W3CDTF">2021-08-12T11:07:28Z</dcterms:modified>
  <cp:keywords>https://mul2-minfin.gov.am/tasks/353239/oneclick/ekamut_hamaynq.xlsx?token=d6a616d561b914af7e52b566f62392cc</cp:keywords>
</cp:coreProperties>
</file>